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.2.1" sheetId="1" r:id="rId1"/>
  </sheets>
  <externalReferences>
    <externalReference r:id="rId4"/>
  </externalReferences>
  <definedNames>
    <definedName name="_xlfn.BAHTTEXT" hidden="1">#NAME?</definedName>
    <definedName name="_xlnm.Print_Titles" localSheetId="0">'Ф.2.1'!$22:$22</definedName>
    <definedName name="_xlnm.Print_Area" localSheetId="0">'Ф.2.1'!$A$1:$M$105</definedName>
  </definedNames>
  <calcPr fullCalcOnLoad="1"/>
</workbook>
</file>

<file path=xl/sharedStrings.xml><?xml version="1.0" encoding="utf-8"?>
<sst xmlns="http://schemas.openxmlformats.org/spreadsheetml/2006/main" count="118" uniqueCount="110">
  <si>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</si>
  <si>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</si>
  <si>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І  квартал 2019 року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</si>
  <si>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</si>
  <si>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</si>
  <si>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</si>
  <si>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</si>
  <si>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</si>
  <si>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</si>
  <si>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</si>
  <si>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</si>
  <si>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7831010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</si>
  <si>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</si>
  <si>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</si>
  <si>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</si>
  <si>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</si>
  <si>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</si>
  <si>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</si>
  <si>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</si>
  <si>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</si>
  <si>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</si>
  <si>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</si>
  <si>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</si>
  <si>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</si>
  <si>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</si>
  <si>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 xml:space="preserve">січень </t>
  </si>
  <si>
    <t>лютий</t>
  </si>
  <si>
    <t>березень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</si>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</sst>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7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7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0" fontId="27" fillId="0" borderId="10" xfId="0" applyFont="1" applyBorder="1" applyAlignment="1">
      <alignment horizontal="center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 horizontal="left" wrapText="1"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7" fillId="0" borderId="12" xfId="0" applyFont="1" applyBorder="1" applyAlignment="1">
      <alignment horizontal="left" wrapText="1"/>
    </xf>
    <xf numFmtId="0" fontId="23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22" borderId="14" xfId="0" applyFont="1" applyFill="1" applyBorder="1" applyAlignment="1">
      <alignment horizontal="center" vertical="top" wrapText="1"/>
    </xf>
    <xf numFmtId="0" fontId="21" fillId="22" borderId="15" xfId="0" applyFont="1" applyFill="1" applyBorder="1" applyAlignment="1">
      <alignment horizontal="center" vertical="top" wrapText="1"/>
    </xf>
    <xf numFmtId="0" fontId="21" fillId="22" borderId="16" xfId="0" applyFont="1" applyFill="1" applyBorder="1" applyAlignment="1">
      <alignment horizontal="center" vertical="top" wrapText="1"/>
    </xf>
    <xf numFmtId="0" fontId="21" fillId="22" borderId="17" xfId="0" applyFont="1" applyFill="1" applyBorder="1" applyAlignment="1">
      <alignment horizontal="center" vertical="top" wrapText="1"/>
    </xf>
    <xf numFmtId="0" fontId="21" fillId="22" borderId="18" xfId="0" applyFont="1" applyFill="1" applyBorder="1" applyAlignment="1">
      <alignment horizontal="center" vertical="top" wrapText="1"/>
    </xf>
    <xf numFmtId="0" fontId="21" fillId="22" borderId="19" xfId="0" applyFont="1" applyFill="1" applyBorder="1" applyAlignment="1">
      <alignment horizontal="center" vertical="top" wrapText="1"/>
    </xf>
    <xf numFmtId="0" fontId="21" fillId="7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7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96" fontId="25" fillId="0" borderId="13" xfId="0" applyNumberFormat="1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196" fontId="25" fillId="7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196" fontId="31" fillId="24" borderId="13" xfId="0" applyNumberFormat="1" applyFont="1" applyFill="1" applyBorder="1" applyAlignment="1" applyProtection="1">
      <alignment horizontal="right" vertical="center" wrapText="1"/>
      <protection/>
    </xf>
    <xf numFmtId="196" fontId="31" fillId="24" borderId="13" xfId="0" applyNumberFormat="1" applyFont="1" applyFill="1" applyBorder="1" applyAlignment="1" applyProtection="1">
      <alignment horizontal="right" vertical="center" wrapText="1"/>
      <protection locked="0"/>
    </xf>
    <xf numFmtId="196" fontId="31" fillId="7" borderId="13" xfId="0" applyNumberFormat="1" applyFont="1" applyFill="1" applyBorder="1" applyAlignment="1" applyProtection="1">
      <alignment horizontal="right" vertical="center" wrapText="1"/>
      <protection/>
    </xf>
    <xf numFmtId="196" fontId="31" fillId="0" borderId="13" xfId="0" applyNumberFormat="1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96" fontId="23" fillId="24" borderId="13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3" xfId="0" applyNumberFormat="1" applyFont="1" applyFill="1" applyBorder="1" applyAlignment="1" applyProtection="1">
      <alignment horizontal="right" vertical="center" wrapText="1"/>
      <protection/>
    </xf>
    <xf numFmtId="196" fontId="23" fillId="7" borderId="13" xfId="0" applyNumberFormat="1" applyFont="1" applyFill="1" applyBorder="1" applyAlignment="1" applyProtection="1">
      <alignment horizontal="right" vertical="center" wrapText="1"/>
      <protection locked="0"/>
    </xf>
    <xf numFmtId="196" fontId="23" fillId="0" borderId="13" xfId="0" applyNumberFormat="1" applyFont="1" applyBorder="1" applyAlignment="1" applyProtection="1">
      <alignment horizontal="right" vertical="center" wrapText="1"/>
      <protection/>
    </xf>
    <xf numFmtId="0" fontId="31" fillId="0" borderId="13" xfId="0" applyFont="1" applyBorder="1" applyAlignment="1">
      <alignment horizontal="justify" vertical="center" wrapText="1"/>
    </xf>
    <xf numFmtId="196" fontId="31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justify" vertical="center" wrapText="1"/>
    </xf>
    <xf numFmtId="196" fontId="25" fillId="24" borderId="13" xfId="0" applyNumberFormat="1" applyFont="1" applyFill="1" applyBorder="1" applyAlignment="1" applyProtection="1">
      <alignment horizontal="right" vertical="center" wrapText="1"/>
      <protection/>
    </xf>
    <xf numFmtId="0" fontId="21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196" fontId="31" fillId="24" borderId="13" xfId="0" applyNumberFormat="1" applyFont="1" applyFill="1" applyBorder="1" applyAlignment="1" applyProtection="1">
      <alignment horizontal="right" vertical="center"/>
      <protection locked="0"/>
    </xf>
    <xf numFmtId="196" fontId="31" fillId="24" borderId="13" xfId="0" applyNumberFormat="1" applyFont="1" applyFill="1" applyBorder="1" applyAlignment="1" applyProtection="1">
      <alignment horizontal="right" vertical="center"/>
      <protection/>
    </xf>
    <xf numFmtId="196" fontId="31" fillId="7" borderId="13" xfId="0" applyNumberFormat="1" applyFont="1" applyFill="1" applyBorder="1" applyAlignment="1" applyProtection="1">
      <alignment horizontal="right" vertical="center"/>
      <protection locked="0"/>
    </xf>
    <xf numFmtId="196" fontId="25" fillId="24" borderId="13" xfId="0" applyNumberFormat="1" applyFont="1" applyFill="1" applyBorder="1" applyAlignment="1" applyProtection="1">
      <alignment horizontal="right" vertical="center"/>
      <protection/>
    </xf>
    <xf numFmtId="196" fontId="25" fillId="24" borderId="13" xfId="0" applyNumberFormat="1" applyFont="1" applyFill="1" applyBorder="1" applyAlignment="1" applyProtection="1">
      <alignment horizontal="right" vertical="center"/>
      <protection locked="0"/>
    </xf>
    <xf numFmtId="196" fontId="25" fillId="7" borderId="13" xfId="0" applyNumberFormat="1" applyFont="1" applyFill="1" applyBorder="1" applyAlignment="1" applyProtection="1">
      <alignment horizontal="right" vertical="center"/>
      <protection/>
    </xf>
    <xf numFmtId="196" fontId="25" fillId="7" borderId="13" xfId="0" applyNumberFormat="1" applyFont="1" applyFill="1" applyBorder="1" applyAlignment="1" applyProtection="1">
      <alignment horizontal="right" vertical="center"/>
      <protection locked="0"/>
    </xf>
    <xf numFmtId="196" fontId="31" fillId="0" borderId="13" xfId="0" applyNumberFormat="1" applyFont="1" applyBorder="1" applyAlignment="1" applyProtection="1">
      <alignment horizontal="right" vertical="center"/>
      <protection/>
    </xf>
    <xf numFmtId="196" fontId="31" fillId="7" borderId="13" xfId="0" applyNumberFormat="1" applyFont="1" applyFill="1" applyBorder="1" applyAlignment="1" applyProtection="1">
      <alignment horizontal="right" vertical="center"/>
      <protection/>
    </xf>
    <xf numFmtId="196" fontId="23" fillId="24" borderId="13" xfId="0" applyNumberFormat="1" applyFont="1" applyFill="1" applyBorder="1" applyAlignment="1" applyProtection="1">
      <alignment horizontal="right" vertical="center"/>
      <protection locked="0"/>
    </xf>
    <xf numFmtId="196" fontId="23" fillId="24" borderId="13" xfId="0" applyNumberFormat="1" applyFont="1" applyFill="1" applyBorder="1" applyAlignment="1" applyProtection="1">
      <alignment horizontal="right" vertical="center"/>
      <protection/>
    </xf>
    <xf numFmtId="196" fontId="23" fillId="7" borderId="13" xfId="0" applyNumberFormat="1" applyFont="1" applyFill="1" applyBorder="1" applyAlignment="1" applyProtection="1">
      <alignment horizontal="right" vertical="center"/>
      <protection locked="0"/>
    </xf>
    <xf numFmtId="196" fontId="26" fillId="0" borderId="13" xfId="0" applyNumberFormat="1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vertical="center" wrapText="1"/>
    </xf>
    <xf numFmtId="196" fontId="26" fillId="24" borderId="13" xfId="0" applyNumberFormat="1" applyFont="1" applyFill="1" applyBorder="1" applyAlignment="1" applyProtection="1">
      <alignment horizontal="right" vertical="center"/>
      <protection locked="0"/>
    </xf>
    <xf numFmtId="196" fontId="26" fillId="24" borderId="13" xfId="0" applyNumberFormat="1" applyFont="1" applyFill="1" applyBorder="1" applyAlignment="1" applyProtection="1">
      <alignment horizontal="right" vertical="center"/>
      <protection/>
    </xf>
    <xf numFmtId="196" fontId="26" fillId="7" borderId="13" xfId="0" applyNumberFormat="1" applyFont="1" applyFill="1" applyBorder="1" applyAlignment="1" applyProtection="1">
      <alignment horizontal="right" vertical="center"/>
      <protection locked="0"/>
    </xf>
    <xf numFmtId="196" fontId="26" fillId="7" borderId="13" xfId="0" applyNumberFormat="1" applyFont="1" applyFill="1" applyBorder="1" applyAlignment="1" applyProtection="1">
      <alignment horizontal="right" vertical="center"/>
      <protection/>
    </xf>
    <xf numFmtId="0" fontId="34" fillId="0" borderId="13" xfId="0" applyFont="1" applyBorder="1" applyAlignment="1">
      <alignment vertical="center" wrapText="1"/>
    </xf>
    <xf numFmtId="196" fontId="23" fillId="0" borderId="13" xfId="0" applyNumberFormat="1" applyFont="1" applyBorder="1" applyAlignment="1" applyProtection="1">
      <alignment horizontal="right" vertical="center"/>
      <protection locked="0"/>
    </xf>
    <xf numFmtId="0" fontId="31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horizontal="right" vertical="center" wrapText="1"/>
    </xf>
    <xf numFmtId="2" fontId="26" fillId="24" borderId="21" xfId="0" applyNumberFormat="1" applyFont="1" applyFill="1" applyBorder="1" applyAlignment="1" applyProtection="1">
      <alignment horizontal="right" vertical="center"/>
      <protection/>
    </xf>
    <xf numFmtId="2" fontId="26" fillId="24" borderId="20" xfId="0" applyNumberFormat="1" applyFont="1" applyFill="1" applyBorder="1" applyAlignment="1" applyProtection="1">
      <alignment horizontal="right" vertical="center"/>
      <protection/>
    </xf>
    <xf numFmtId="2" fontId="26" fillId="7" borderId="21" xfId="0" applyNumberFormat="1" applyFont="1" applyFill="1" applyBorder="1" applyAlignment="1" applyProtection="1">
      <alignment horizontal="right" vertical="center"/>
      <protection/>
    </xf>
    <xf numFmtId="2" fontId="25" fillId="0" borderId="2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22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7" borderId="22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22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22" xfId="0" applyNumberFormat="1" applyFont="1" applyFill="1" applyBorder="1" applyAlignment="1" applyProtection="1">
      <alignment horizontal="right" vertical="center"/>
      <protection/>
    </xf>
    <xf numFmtId="2" fontId="26" fillId="24" borderId="22" xfId="0" applyNumberFormat="1" applyFont="1" applyFill="1" applyBorder="1" applyAlignment="1" applyProtection="1">
      <alignment horizontal="right" vertical="center"/>
      <protection locked="0"/>
    </xf>
    <xf numFmtId="2" fontId="26" fillId="7" borderId="22" xfId="0" applyNumberFormat="1" applyFont="1" applyFill="1" applyBorder="1" applyAlignment="1" applyProtection="1">
      <alignment horizontal="right" vertical="center"/>
      <protection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22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5" fillId="7" borderId="22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7" borderId="11" xfId="0" applyNumberFormat="1" applyFont="1" applyFill="1" applyBorder="1" applyAlignment="1" applyProtection="1">
      <alignment horizontal="right" vertical="center"/>
      <protection locked="0"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7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0" fillId="7" borderId="0" xfId="0" applyFill="1" applyAlignment="1">
      <alignment/>
    </xf>
    <xf numFmtId="0" fontId="36" fillId="0" borderId="0" xfId="0" applyFont="1" applyAlignment="1">
      <alignment/>
    </xf>
    <xf numFmtId="0" fontId="36" fillId="24" borderId="10" xfId="0" applyFont="1" applyFill="1" applyBorder="1" applyAlignment="1">
      <alignment horizontal="center"/>
    </xf>
    <xf numFmtId="0" fontId="36" fillId="7" borderId="0" xfId="0" applyFont="1" applyFill="1" applyAlignment="1">
      <alignment/>
    </xf>
    <xf numFmtId="0" fontId="20" fillId="0" borderId="10" xfId="0" applyFont="1" applyBorder="1" applyAlignment="1">
      <alignment horizontal="left"/>
    </xf>
    <xf numFmtId="0" fontId="37" fillId="0" borderId="23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6;&#1086;&#1078;&#1072;&#1082;%20&#1053;.&#1041;\&#1076;&#1077;&#1088;&#1078;&#1072;&#1074;&#1085;&#1080;&#1081;%20%202019%20&#1088;&#1110;&#1082;\&#1050;&#1074;&#1072;&#1088;&#1090;&#1072;&#1083;&#1100;&#1085;&#1110;%20&#1079;&#1074;&#1110;&#1090;&#1080;%202019%20&#1088;&#1110;&#1082;\&#1047;&#1042;&#1030;&#1058;%20&#1079;&#1072;%20&#1030;%20%20&#1082;&#1074;&#1072;&#1088;&#1090;&#1072;&#1083;%202019\&#1050;&#1086;&#1087;&#1080;&#1103;%20ZV_kv2018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освіти Сокальської РДА</v>
          </cell>
        </row>
        <row r="5">
          <cell r="B5" t="str">
            <v>м.Сокаль, вул.Шашкевича,86</v>
          </cell>
        </row>
        <row r="7">
          <cell r="F7">
            <v>1</v>
          </cell>
        </row>
        <row r="9">
          <cell r="H9" t="str">
            <v>783</v>
          </cell>
        </row>
        <row r="10">
          <cell r="H10" t="str">
            <v>10</v>
          </cell>
          <cell r="I10" t="str">
            <v>Відділ освіти Сокальської РДА</v>
          </cell>
        </row>
        <row r="13">
          <cell r="B13" t="str">
            <v>02144789</v>
          </cell>
        </row>
        <row r="14">
          <cell r="B14">
            <v>4624810100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"11"квітня 2019 року</v>
          </cell>
        </row>
        <row r="26">
          <cell r="F26" t="str">
            <v>Р. Т. Монастирський</v>
          </cell>
        </row>
        <row r="28">
          <cell r="F28" t="str">
            <v>Н. Б. Рожак</v>
          </cell>
        </row>
        <row r="30">
          <cell r="F30" t="str">
            <v>Керівник </v>
          </cell>
        </row>
        <row r="31">
          <cell r="F31" t="str">
            <v>Старший інспектор</v>
          </cell>
        </row>
      </sheetData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79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7">
    <tabColor indexed="50"/>
    <pageSetUpPr fitToPage="1"/>
  </sheetPr>
  <dimension ref="A1:Q107"/>
  <sheetViews>
    <sheetView tabSelected="1" workbookViewId="0" topLeftCell="A10">
      <selection activeCell="Q36" sqref="Q3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0.57421875" style="132" hidden="1" customWidth="1"/>
    <col min="8" max="8" width="10.140625" style="132" hidden="1" customWidth="1"/>
    <col min="9" max="9" width="10.421875" style="132" hidden="1" customWidth="1"/>
    <col min="10" max="10" width="12.57421875" style="0" customWidth="1"/>
    <col min="11" max="11" width="11.57421875" style="0" customWidth="1"/>
    <col min="12" max="12" width="12.28125" style="0" hidden="1" customWidth="1"/>
    <col min="13" max="13" width="11.421875" style="0" customWidth="1"/>
    <col min="17" max="17" width="10.140625" style="0" customWidth="1"/>
  </cols>
  <sheetData>
    <row r="1" spans="7:14" s="1" customFormat="1" ht="15" customHeight="1">
      <c r="G1" s="2"/>
      <c r="H1" s="2"/>
      <c r="I1" s="2"/>
      <c r="J1" s="3" t="s">
        <v>0</v>
      </c>
      <c r="K1" s="3"/>
      <c r="L1" s="3"/>
      <c r="M1" s="3"/>
      <c r="N1" s="4"/>
    </row>
    <row r="2" spans="7:14" s="1" customFormat="1" ht="36.75" customHeight="1">
      <c r="G2" s="2"/>
      <c r="H2" s="2"/>
      <c r="I2" s="2"/>
      <c r="J2" s="3"/>
      <c r="K2" s="3"/>
      <c r="L2" s="3"/>
      <c r="M2" s="3"/>
      <c r="N2" s="4"/>
    </row>
    <row r="3" spans="7:14" s="1" customFormat="1" ht="0.75" customHeight="1">
      <c r="G3" s="2"/>
      <c r="H3" s="2"/>
      <c r="I3" s="2"/>
      <c r="J3" s="3"/>
      <c r="K3" s="3"/>
      <c r="L3" s="3"/>
      <c r="M3" s="3"/>
      <c r="N3" s="4"/>
    </row>
    <row r="4" spans="1:17" s="1" customFormat="1" ht="1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</row>
    <row r="5" spans="1:17" s="1" customFormat="1" ht="15">
      <c r="A5" s="7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7"/>
      <c r="C5" s="7"/>
      <c r="D5" s="7"/>
      <c r="E5" s="7"/>
      <c r="F5" s="7"/>
      <c r="G5" s="8"/>
      <c r="H5" s="8"/>
      <c r="I5" s="8"/>
      <c r="J5" s="9" t="str">
        <f>IF('[1]ЗАПОЛНИТЬ'!$F$7=1,'[1]шапки'!C2,'[1]шапки'!D2)</f>
        <v>      №2д,</v>
      </c>
      <c r="K5" s="6" t="str">
        <f>IF('[1]ЗАПОЛНИТЬ'!$F$7=1,'[1]шапки'!D2,"")</f>
        <v>      №2м)</v>
      </c>
      <c r="L5" s="6"/>
      <c r="M5" s="6"/>
      <c r="N5" s="6"/>
      <c r="O5" s="6"/>
      <c r="P5" s="6"/>
      <c r="Q5" s="6"/>
    </row>
    <row r="6" spans="1:13" s="1" customFormat="1" ht="1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7:13" s="10" customFormat="1" ht="9" customHeight="1">
      <c r="G7" s="11"/>
      <c r="H7" s="11"/>
      <c r="I7" s="11"/>
      <c r="M7" s="12" t="s">
        <v>3</v>
      </c>
    </row>
    <row r="8" spans="7:13" s="10" customFormat="1" ht="6.75" customHeight="1" hidden="1">
      <c r="G8" s="11"/>
      <c r="H8" s="11"/>
      <c r="I8" s="11"/>
      <c r="M8" s="13"/>
    </row>
    <row r="9" spans="1:15" s="10" customFormat="1" ht="12">
      <c r="A9" s="14" t="s">
        <v>4</v>
      </c>
      <c r="B9" s="15" t="str">
        <f>'[1]ЗАПОЛНИТЬ'!B3</f>
        <v>Відділ освіти Сокальської РДА</v>
      </c>
      <c r="C9" s="15"/>
      <c r="D9" s="15"/>
      <c r="E9" s="15"/>
      <c r="F9" s="15"/>
      <c r="G9" s="15"/>
      <c r="H9" s="15"/>
      <c r="I9" s="15"/>
      <c r="J9" s="15"/>
      <c r="K9" s="16" t="s">
        <v>5</v>
      </c>
      <c r="M9" s="17" t="str">
        <f>'[1]ЗАПОЛНИТЬ'!B13</f>
        <v>02144789</v>
      </c>
      <c r="N9" s="18"/>
      <c r="O9" s="19"/>
    </row>
    <row r="10" spans="1:15" s="10" customFormat="1" ht="11.25" customHeight="1">
      <c r="A10" s="20" t="s">
        <v>6</v>
      </c>
      <c r="B10" s="21" t="str">
        <f>'[1]ЗАПОЛНИТЬ'!B5</f>
        <v>м.Сокаль, вул.Шашкевича,86</v>
      </c>
      <c r="C10" s="21"/>
      <c r="D10" s="21"/>
      <c r="E10" s="21"/>
      <c r="F10" s="21"/>
      <c r="G10" s="21"/>
      <c r="H10" s="21"/>
      <c r="I10" s="21"/>
      <c r="J10" s="21"/>
      <c r="K10" s="10" t="s">
        <v>7</v>
      </c>
      <c r="M10" s="22">
        <f>'[1]ЗАПОЛНИТЬ'!B14</f>
        <v>4624810100</v>
      </c>
      <c r="N10" s="18"/>
      <c r="O10" s="20"/>
    </row>
    <row r="11" spans="1:15" s="10" customFormat="1" ht="11.25" customHeight="1">
      <c r="A11" s="23" t="s">
        <v>8</v>
      </c>
      <c r="B11" s="24" t="str">
        <f>'[1]ЗАПОЛНИТЬ'!D15</f>
        <v>Орган місцевого самоврядування</v>
      </c>
      <c r="C11" s="24"/>
      <c r="D11" s="24"/>
      <c r="E11" s="24"/>
      <c r="F11" s="24"/>
      <c r="G11" s="24"/>
      <c r="H11" s="24"/>
      <c r="I11" s="24"/>
      <c r="J11" s="24"/>
      <c r="K11" s="10" t="s">
        <v>9</v>
      </c>
      <c r="M11" s="22">
        <f>'[1]ЗАПОЛНИТЬ'!B15</f>
        <v>420</v>
      </c>
      <c r="N11" s="18"/>
      <c r="O11" s="20"/>
    </row>
    <row r="12" spans="1:15" s="10" customFormat="1" ht="12" customHeight="1">
      <c r="A12" s="25" t="s">
        <v>100</v>
      </c>
      <c r="B12" s="25"/>
      <c r="C12" s="25"/>
      <c r="D12" s="26" t="str">
        <f>'[1]ЗАПОЛНИТЬ'!H9</f>
        <v>783</v>
      </c>
      <c r="E12" s="27" t="str">
        <f>IF(D12&gt;0,VLOOKUP(D12,'[1]ДовидникКВК(ГОС)'!A:B,2,FALSE),"")</f>
        <v>Львівська обласна державна адміністрація</v>
      </c>
      <c r="F12" s="27"/>
      <c r="G12" s="27"/>
      <c r="H12" s="27"/>
      <c r="I12" s="27"/>
      <c r="J12" s="27"/>
      <c r="K12" s="27"/>
      <c r="N12" s="28"/>
      <c r="O12" s="19"/>
    </row>
    <row r="13" spans="1:15" s="10" customFormat="1" ht="11.25">
      <c r="A13" s="25" t="s">
        <v>10</v>
      </c>
      <c r="B13" s="25"/>
      <c r="C13" s="25"/>
      <c r="D13" s="29" t="s">
        <v>11</v>
      </c>
      <c r="E13" s="30" t="str">
        <f>IF(D13&gt;0,VLOOKUP(D13,'[1]ДовидникКПК'!B:C,2,FALSE),"")</f>
        <v>Здійснення виконавчої влади у Львівській області</v>
      </c>
      <c r="F13" s="30"/>
      <c r="G13" s="30"/>
      <c r="H13" s="30"/>
      <c r="I13" s="30"/>
      <c r="J13" s="30"/>
      <c r="K13" s="30"/>
      <c r="L13" s="30"/>
      <c r="M13" s="30"/>
      <c r="N13" s="18"/>
      <c r="O13" s="19"/>
    </row>
    <row r="14" spans="1:15" s="10" customFormat="1" ht="11.25">
      <c r="A14" s="25" t="s">
        <v>12</v>
      </c>
      <c r="B14" s="25"/>
      <c r="C14" s="25"/>
      <c r="D14" s="31" t="str">
        <f>'[1]ЗАПОЛНИТЬ'!H10</f>
        <v>10</v>
      </c>
      <c r="E14" s="32" t="str">
        <f>'[1]ЗАПОЛНИТЬ'!I10</f>
        <v>Відділ освіти Сокальської РДА</v>
      </c>
      <c r="F14" s="32"/>
      <c r="G14" s="32"/>
      <c r="H14" s="32"/>
      <c r="I14" s="32"/>
      <c r="J14" s="32"/>
      <c r="K14" s="32"/>
      <c r="L14" s="32"/>
      <c r="M14" s="32"/>
      <c r="N14" s="18"/>
      <c r="O14" s="19"/>
    </row>
    <row r="15" spans="1:15" s="10" customFormat="1" ht="33.75" customHeight="1">
      <c r="A15" s="25" t="s">
        <v>13</v>
      </c>
      <c r="B15" s="25"/>
      <c r="C15" s="25"/>
      <c r="D15" s="33" t="s">
        <v>14</v>
      </c>
      <c r="E15" s="34" t="str">
        <f>VLOOKUP(RIGHT(D15,4),'[1]КПКВМБ'!A:B,2,FALSE)</f>
        <v>-</v>
      </c>
      <c r="F15" s="34"/>
      <c r="G15" s="34"/>
      <c r="H15" s="34"/>
      <c r="I15" s="34"/>
      <c r="J15" s="34"/>
      <c r="K15" s="34"/>
      <c r="L15" s="34"/>
      <c r="M15" s="34"/>
      <c r="N15" s="18"/>
      <c r="O15" s="19"/>
    </row>
    <row r="16" spans="1:9" s="10" customFormat="1" ht="11.25">
      <c r="A16" s="35" t="s">
        <v>101</v>
      </c>
      <c r="G16" s="11"/>
      <c r="H16" s="11"/>
      <c r="I16" s="11"/>
    </row>
    <row r="17" spans="1:9" s="10" customFormat="1" ht="11.25">
      <c r="A17" s="35" t="s">
        <v>15</v>
      </c>
      <c r="G17" s="11"/>
      <c r="H17" s="11"/>
      <c r="I17" s="11"/>
    </row>
    <row r="18" spans="1:15" s="10" customFormat="1" ht="3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3" s="10" customFormat="1" ht="11.25" customHeight="1" thickBot="1" thickTop="1">
      <c r="A19" s="37" t="s">
        <v>16</v>
      </c>
      <c r="B19" s="38" t="s">
        <v>17</v>
      </c>
      <c r="C19" s="37" t="s">
        <v>18</v>
      </c>
      <c r="D19" s="38" t="s">
        <v>19</v>
      </c>
      <c r="E19" s="38" t="s">
        <v>102</v>
      </c>
      <c r="F19" s="39" t="s">
        <v>20</v>
      </c>
      <c r="G19" s="40" t="s">
        <v>21</v>
      </c>
      <c r="H19" s="41"/>
      <c r="I19" s="42"/>
      <c r="J19" s="39" t="s">
        <v>21</v>
      </c>
      <c r="K19" s="39" t="s">
        <v>22</v>
      </c>
      <c r="L19" s="39" t="s">
        <v>23</v>
      </c>
      <c r="M19" s="38" t="s">
        <v>24</v>
      </c>
    </row>
    <row r="20" spans="1:13" s="10" customFormat="1" ht="12.75" thickBot="1" thickTop="1">
      <c r="A20" s="37"/>
      <c r="B20" s="38"/>
      <c r="C20" s="37"/>
      <c r="D20" s="38"/>
      <c r="E20" s="38"/>
      <c r="F20" s="39"/>
      <c r="G20" s="43"/>
      <c r="H20" s="44"/>
      <c r="I20" s="45"/>
      <c r="J20" s="39"/>
      <c r="K20" s="39"/>
      <c r="L20" s="39"/>
      <c r="M20" s="38"/>
    </row>
    <row r="21" spans="1:13" s="10" customFormat="1" ht="12.75" thickBot="1" thickTop="1">
      <c r="A21" s="37"/>
      <c r="B21" s="38"/>
      <c r="C21" s="37"/>
      <c r="D21" s="38"/>
      <c r="E21" s="38"/>
      <c r="F21" s="39"/>
      <c r="G21" s="46" t="s">
        <v>25</v>
      </c>
      <c r="H21" s="46" t="s">
        <v>26</v>
      </c>
      <c r="I21" s="46" t="s">
        <v>27</v>
      </c>
      <c r="J21" s="39"/>
      <c r="K21" s="39"/>
      <c r="L21" s="39"/>
      <c r="M21" s="38"/>
    </row>
    <row r="22" spans="1:13" s="10" customFormat="1" ht="12.75" thickBot="1" thickTop="1">
      <c r="A22" s="47">
        <v>1</v>
      </c>
      <c r="B22" s="47">
        <v>2</v>
      </c>
      <c r="C22" s="47">
        <v>3</v>
      </c>
      <c r="D22" s="47">
        <v>4</v>
      </c>
      <c r="E22" s="47">
        <v>5</v>
      </c>
      <c r="F22" s="47">
        <v>6</v>
      </c>
      <c r="G22" s="48"/>
      <c r="H22" s="48"/>
      <c r="I22" s="48"/>
      <c r="J22" s="47">
        <v>7</v>
      </c>
      <c r="K22" s="47">
        <v>8</v>
      </c>
      <c r="L22" s="47">
        <v>9</v>
      </c>
      <c r="M22" s="47">
        <v>9</v>
      </c>
    </row>
    <row r="23" spans="1:13" s="10" customFormat="1" ht="12.75" thickBot="1" thickTop="1">
      <c r="A23" s="49" t="s">
        <v>103</v>
      </c>
      <c r="B23" s="49" t="s">
        <v>28</v>
      </c>
      <c r="C23" s="50" t="s">
        <v>29</v>
      </c>
      <c r="D23" s="51">
        <f>D24+D59+D79+D84+D87</f>
        <v>418590</v>
      </c>
      <c r="E23" s="51">
        <f>E26+E29+E32+E33+E37+E45+E46+E86+E54</f>
        <v>112340</v>
      </c>
      <c r="F23" s="51">
        <f aca="true" t="shared" si="0" ref="F23:L23">F24+F59+F79+F84+F87</f>
        <v>0</v>
      </c>
      <c r="G23" s="51">
        <f t="shared" si="0"/>
        <v>0</v>
      </c>
      <c r="H23" s="51">
        <f t="shared" si="0"/>
        <v>0</v>
      </c>
      <c r="I23" s="51">
        <f t="shared" si="0"/>
        <v>0</v>
      </c>
      <c r="J23" s="51">
        <f t="shared" si="0"/>
        <v>97778.51</v>
      </c>
      <c r="K23" s="51">
        <f t="shared" si="0"/>
        <v>97778.51</v>
      </c>
      <c r="L23" s="51">
        <f t="shared" si="0"/>
        <v>0</v>
      </c>
      <c r="M23" s="51">
        <f aca="true" t="shared" si="1" ref="M23:M54">F23+J23-K23</f>
        <v>0</v>
      </c>
    </row>
    <row r="24" spans="1:13" s="10" customFormat="1" ht="23.25" thickBot="1" thickTop="1">
      <c r="A24" s="52" t="s">
        <v>104</v>
      </c>
      <c r="B24" s="49">
        <v>2000</v>
      </c>
      <c r="C24" s="50" t="s">
        <v>30</v>
      </c>
      <c r="D24" s="51">
        <f>D25+D30+D47+D50+D54+D58</f>
        <v>418590</v>
      </c>
      <c r="E24" s="51">
        <v>0</v>
      </c>
      <c r="F24" s="51">
        <f>F25+F30+F47+F50+F54+F58</f>
        <v>0</v>
      </c>
      <c r="G24" s="53"/>
      <c r="H24" s="53"/>
      <c r="I24" s="53"/>
      <c r="J24" s="51">
        <f>J25+J30+J47+J50+J54+J58</f>
        <v>97778.51</v>
      </c>
      <c r="K24" s="51">
        <f>K25+K30+K47+K50+K54+K58</f>
        <v>97778.51</v>
      </c>
      <c r="L24" s="51">
        <f>L25+L30+L47+L50+L54+L58</f>
        <v>0</v>
      </c>
      <c r="M24" s="51">
        <f t="shared" si="1"/>
        <v>0</v>
      </c>
    </row>
    <row r="25" spans="1:13" s="10" customFormat="1" ht="12.75" thickBot="1" thickTop="1">
      <c r="A25" s="54" t="s">
        <v>31</v>
      </c>
      <c r="B25" s="49">
        <v>2100</v>
      </c>
      <c r="C25" s="50" t="s">
        <v>32</v>
      </c>
      <c r="D25" s="51">
        <f>D26+D29</f>
        <v>417240</v>
      </c>
      <c r="E25" s="51">
        <v>0</v>
      </c>
      <c r="F25" s="51">
        <f aca="true" t="shared" si="2" ref="F25:L25">F26+F29</f>
        <v>0</v>
      </c>
      <c r="G25" s="53">
        <f t="shared" si="2"/>
        <v>33288.63</v>
      </c>
      <c r="H25" s="53">
        <f t="shared" si="2"/>
        <v>33306.009999999995</v>
      </c>
      <c r="I25" s="53">
        <f t="shared" si="2"/>
        <v>31183.87</v>
      </c>
      <c r="J25" s="51">
        <f t="shared" si="2"/>
        <v>97778.51</v>
      </c>
      <c r="K25" s="51">
        <f t="shared" si="2"/>
        <v>97778.51</v>
      </c>
      <c r="L25" s="51">
        <f t="shared" si="2"/>
        <v>0</v>
      </c>
      <c r="M25" s="51">
        <f t="shared" si="1"/>
        <v>0</v>
      </c>
    </row>
    <row r="26" spans="1:13" s="10" customFormat="1" ht="12.75" thickBot="1" thickTop="1">
      <c r="A26" s="55" t="s">
        <v>33</v>
      </c>
      <c r="B26" s="56">
        <v>2110</v>
      </c>
      <c r="C26" s="57" t="s">
        <v>34</v>
      </c>
      <c r="D26" s="58">
        <f>SUM(D27:D28)</f>
        <v>342000</v>
      </c>
      <c r="E26" s="59">
        <f>32000+30000+30000</f>
        <v>92000</v>
      </c>
      <c r="F26" s="58">
        <f aca="true" t="shared" si="3" ref="F26:L26">SUM(F27:F28)</f>
        <v>0</v>
      </c>
      <c r="G26" s="60">
        <f t="shared" si="3"/>
        <v>27285.76</v>
      </c>
      <c r="H26" s="60">
        <f t="shared" si="3"/>
        <v>27300.01</v>
      </c>
      <c r="I26" s="60">
        <f t="shared" si="3"/>
        <v>25560.55</v>
      </c>
      <c r="J26" s="58">
        <f t="shared" si="3"/>
        <v>80146.31999999999</v>
      </c>
      <c r="K26" s="58">
        <f t="shared" si="3"/>
        <v>80146.31999999999</v>
      </c>
      <c r="L26" s="58">
        <f t="shared" si="3"/>
        <v>0</v>
      </c>
      <c r="M26" s="61">
        <f t="shared" si="1"/>
        <v>0</v>
      </c>
    </row>
    <row r="27" spans="1:13" s="10" customFormat="1" ht="12.75" thickBot="1" thickTop="1">
      <c r="A27" s="62" t="s">
        <v>35</v>
      </c>
      <c r="B27" s="52">
        <v>2111</v>
      </c>
      <c r="C27" s="63" t="s">
        <v>36</v>
      </c>
      <c r="D27" s="64">
        <v>342000</v>
      </c>
      <c r="E27" s="65">
        <v>0</v>
      </c>
      <c r="F27" s="64">
        <v>0</v>
      </c>
      <c r="G27" s="66">
        <f>27285.76</f>
        <v>27285.76</v>
      </c>
      <c r="H27" s="66">
        <v>27300.01</v>
      </c>
      <c r="I27" s="66">
        <v>25560.55</v>
      </c>
      <c r="J27" s="64">
        <f>G27+H27+I27</f>
        <v>80146.31999999999</v>
      </c>
      <c r="K27" s="64">
        <f>J27</f>
        <v>80146.31999999999</v>
      </c>
      <c r="L27" s="64">
        <v>0</v>
      </c>
      <c r="M27" s="67">
        <f t="shared" si="1"/>
        <v>0</v>
      </c>
    </row>
    <row r="28" spans="1:13" s="10" customFormat="1" ht="12.75" thickBot="1" thickTop="1">
      <c r="A28" s="62" t="s">
        <v>37</v>
      </c>
      <c r="B28" s="52">
        <v>2112</v>
      </c>
      <c r="C28" s="63" t="s">
        <v>38</v>
      </c>
      <c r="D28" s="64">
        <v>0</v>
      </c>
      <c r="E28" s="65">
        <v>0</v>
      </c>
      <c r="F28" s="64">
        <v>0</v>
      </c>
      <c r="G28" s="66"/>
      <c r="H28" s="66"/>
      <c r="I28" s="66"/>
      <c r="J28" s="64">
        <v>0</v>
      </c>
      <c r="K28" s="64">
        <v>0</v>
      </c>
      <c r="L28" s="64">
        <v>0</v>
      </c>
      <c r="M28" s="67">
        <f t="shared" si="1"/>
        <v>0</v>
      </c>
    </row>
    <row r="29" spans="1:13" s="10" customFormat="1" ht="12.75" thickBot="1" thickTop="1">
      <c r="A29" s="68" t="s">
        <v>39</v>
      </c>
      <c r="B29" s="56">
        <v>2120</v>
      </c>
      <c r="C29" s="57" t="s">
        <v>40</v>
      </c>
      <c r="D29" s="59">
        <v>75240</v>
      </c>
      <c r="E29" s="59">
        <f>7050+6680+6510</f>
        <v>20240</v>
      </c>
      <c r="F29" s="59">
        <v>0</v>
      </c>
      <c r="G29" s="69">
        <f>6002.87</f>
        <v>6002.87</v>
      </c>
      <c r="H29" s="69">
        <v>6006</v>
      </c>
      <c r="I29" s="69">
        <v>5623.32</v>
      </c>
      <c r="J29" s="59">
        <f>G29+H29+I29</f>
        <v>17632.19</v>
      </c>
      <c r="K29" s="59">
        <f>J29</f>
        <v>17632.19</v>
      </c>
      <c r="L29" s="59">
        <v>0</v>
      </c>
      <c r="M29" s="61">
        <f t="shared" si="1"/>
        <v>0</v>
      </c>
    </row>
    <row r="30" spans="1:13" s="10" customFormat="1" ht="11.25" customHeight="1" thickBot="1" thickTop="1">
      <c r="A30" s="70" t="s">
        <v>41</v>
      </c>
      <c r="B30" s="49">
        <v>2200</v>
      </c>
      <c r="C30" s="50" t="s">
        <v>42</v>
      </c>
      <c r="D30" s="71">
        <f>SUM(D31:D37)+D44</f>
        <v>1350</v>
      </c>
      <c r="E30" s="71">
        <v>0</v>
      </c>
      <c r="F30" s="71">
        <f>SUM(F31:F37)+F44</f>
        <v>0</v>
      </c>
      <c r="G30" s="53"/>
      <c r="H30" s="53"/>
      <c r="I30" s="53"/>
      <c r="J30" s="71">
        <f>SUM(J31:J37)+J44</f>
        <v>0</v>
      </c>
      <c r="K30" s="71">
        <f>SUM(K31:K37)+K44</f>
        <v>0</v>
      </c>
      <c r="L30" s="71">
        <f>SUM(L31:L37)+L44</f>
        <v>0</v>
      </c>
      <c r="M30" s="51">
        <f t="shared" si="1"/>
        <v>0</v>
      </c>
    </row>
    <row r="31" spans="1:13" s="10" customFormat="1" ht="12" customHeight="1" thickBot="1" thickTop="1">
      <c r="A31" s="55" t="s">
        <v>43</v>
      </c>
      <c r="B31" s="56">
        <v>2210</v>
      </c>
      <c r="C31" s="57" t="s">
        <v>44</v>
      </c>
      <c r="D31" s="59">
        <v>150</v>
      </c>
      <c r="E31" s="58">
        <v>0</v>
      </c>
      <c r="F31" s="59">
        <v>0</v>
      </c>
      <c r="G31" s="69"/>
      <c r="H31" s="69"/>
      <c r="I31" s="69"/>
      <c r="J31" s="59">
        <f>G31+H31+I31</f>
        <v>0</v>
      </c>
      <c r="K31" s="59">
        <v>0</v>
      </c>
      <c r="L31" s="59">
        <v>0</v>
      </c>
      <c r="M31" s="61">
        <f t="shared" si="1"/>
        <v>0</v>
      </c>
    </row>
    <row r="32" spans="1:13" s="10" customFormat="1" ht="12.75" thickBot="1" thickTop="1">
      <c r="A32" s="55" t="s">
        <v>45</v>
      </c>
      <c r="B32" s="56">
        <v>2220</v>
      </c>
      <c r="C32" s="56">
        <v>100</v>
      </c>
      <c r="D32" s="59">
        <v>0</v>
      </c>
      <c r="E32" s="59">
        <v>0</v>
      </c>
      <c r="F32" s="59">
        <v>0</v>
      </c>
      <c r="G32" s="69"/>
      <c r="H32" s="69"/>
      <c r="I32" s="69"/>
      <c r="J32" s="59">
        <v>0</v>
      </c>
      <c r="K32" s="59">
        <v>0</v>
      </c>
      <c r="L32" s="59">
        <v>0</v>
      </c>
      <c r="M32" s="61">
        <f t="shared" si="1"/>
        <v>0</v>
      </c>
    </row>
    <row r="33" spans="1:13" s="10" customFormat="1" ht="12.75" thickBot="1" thickTop="1">
      <c r="A33" s="55" t="s">
        <v>46</v>
      </c>
      <c r="B33" s="56">
        <v>2230</v>
      </c>
      <c r="C33" s="56">
        <v>110</v>
      </c>
      <c r="D33" s="59">
        <v>0</v>
      </c>
      <c r="E33" s="59">
        <v>0</v>
      </c>
      <c r="F33" s="59">
        <v>0</v>
      </c>
      <c r="G33" s="69"/>
      <c r="H33" s="69"/>
      <c r="I33" s="69"/>
      <c r="J33" s="59">
        <v>0</v>
      </c>
      <c r="K33" s="59">
        <v>0</v>
      </c>
      <c r="L33" s="59">
        <v>0</v>
      </c>
      <c r="M33" s="61">
        <f t="shared" si="1"/>
        <v>0</v>
      </c>
    </row>
    <row r="34" spans="1:13" s="10" customFormat="1" ht="12.75" thickBot="1" thickTop="1">
      <c r="A34" s="55" t="s">
        <v>47</v>
      </c>
      <c r="B34" s="56">
        <v>2240</v>
      </c>
      <c r="C34" s="56">
        <v>120</v>
      </c>
      <c r="D34" s="59">
        <v>1000</v>
      </c>
      <c r="E34" s="58">
        <v>0</v>
      </c>
      <c r="F34" s="59">
        <v>0</v>
      </c>
      <c r="G34" s="69"/>
      <c r="H34" s="69"/>
      <c r="I34" s="69"/>
      <c r="J34" s="59">
        <f>G34+H34+I34</f>
        <v>0</v>
      </c>
      <c r="K34" s="59">
        <v>0</v>
      </c>
      <c r="L34" s="59">
        <v>0</v>
      </c>
      <c r="M34" s="61">
        <f t="shared" si="1"/>
        <v>0</v>
      </c>
    </row>
    <row r="35" spans="1:13" s="10" customFormat="1" ht="12.75" thickBot="1" thickTop="1">
      <c r="A35" s="55" t="s">
        <v>48</v>
      </c>
      <c r="B35" s="56">
        <v>2250</v>
      </c>
      <c r="C35" s="56">
        <v>130</v>
      </c>
      <c r="D35" s="59">
        <v>200</v>
      </c>
      <c r="E35" s="58">
        <v>0</v>
      </c>
      <c r="F35" s="59">
        <v>0</v>
      </c>
      <c r="G35" s="69"/>
      <c r="H35" s="69"/>
      <c r="I35" s="69"/>
      <c r="J35" s="59"/>
      <c r="K35" s="59"/>
      <c r="L35" s="59">
        <v>0</v>
      </c>
      <c r="M35" s="61">
        <f t="shared" si="1"/>
        <v>0</v>
      </c>
    </row>
    <row r="36" spans="1:13" s="10" customFormat="1" ht="12.75" thickBot="1" thickTop="1">
      <c r="A36" s="68" t="s">
        <v>49</v>
      </c>
      <c r="B36" s="56">
        <v>2260</v>
      </c>
      <c r="C36" s="56">
        <v>140</v>
      </c>
      <c r="D36" s="59">
        <v>0</v>
      </c>
      <c r="E36" s="58">
        <v>0</v>
      </c>
      <c r="F36" s="59">
        <v>0</v>
      </c>
      <c r="G36" s="69"/>
      <c r="H36" s="69"/>
      <c r="I36" s="69"/>
      <c r="J36" s="59">
        <v>0</v>
      </c>
      <c r="K36" s="59">
        <v>0</v>
      </c>
      <c r="L36" s="59">
        <v>0</v>
      </c>
      <c r="M36" s="61">
        <f t="shared" si="1"/>
        <v>0</v>
      </c>
    </row>
    <row r="37" spans="1:13" s="10" customFormat="1" ht="12.75" thickBot="1" thickTop="1">
      <c r="A37" s="68" t="s">
        <v>50</v>
      </c>
      <c r="B37" s="56">
        <v>2270</v>
      </c>
      <c r="C37" s="56">
        <v>150</v>
      </c>
      <c r="D37" s="58">
        <f>SUM(D38:D43)</f>
        <v>0</v>
      </c>
      <c r="E37" s="59">
        <v>0</v>
      </c>
      <c r="F37" s="58">
        <f>SUM(F38:F43)</f>
        <v>0</v>
      </c>
      <c r="G37" s="60"/>
      <c r="H37" s="60"/>
      <c r="I37" s="60"/>
      <c r="J37" s="58">
        <f>SUM(J38:J43)</f>
        <v>0</v>
      </c>
      <c r="K37" s="58">
        <f>SUM(K38:K43)</f>
        <v>0</v>
      </c>
      <c r="L37" s="58">
        <f>SUM(L38:L43)</f>
        <v>0</v>
      </c>
      <c r="M37" s="61">
        <f t="shared" si="1"/>
        <v>0</v>
      </c>
    </row>
    <row r="38" spans="1:13" s="10" customFormat="1" ht="12.75" thickBot="1" thickTop="1">
      <c r="A38" s="62" t="s">
        <v>51</v>
      </c>
      <c r="B38" s="52">
        <v>2271</v>
      </c>
      <c r="C38" s="52">
        <v>160</v>
      </c>
      <c r="D38" s="64">
        <v>0</v>
      </c>
      <c r="E38" s="65">
        <v>0</v>
      </c>
      <c r="F38" s="64">
        <v>0</v>
      </c>
      <c r="G38" s="66"/>
      <c r="H38" s="66"/>
      <c r="I38" s="66"/>
      <c r="J38" s="64">
        <v>0</v>
      </c>
      <c r="K38" s="64">
        <v>0</v>
      </c>
      <c r="L38" s="64">
        <v>0</v>
      </c>
      <c r="M38" s="67">
        <f t="shared" si="1"/>
        <v>0</v>
      </c>
    </row>
    <row r="39" spans="1:13" s="10" customFormat="1" ht="12.75" thickBot="1" thickTop="1">
      <c r="A39" s="62" t="s">
        <v>52</v>
      </c>
      <c r="B39" s="52">
        <v>2272</v>
      </c>
      <c r="C39" s="52">
        <v>170</v>
      </c>
      <c r="D39" s="64">
        <v>0</v>
      </c>
      <c r="E39" s="65">
        <v>0</v>
      </c>
      <c r="F39" s="64">
        <v>0</v>
      </c>
      <c r="G39" s="66"/>
      <c r="H39" s="66"/>
      <c r="I39" s="66"/>
      <c r="J39" s="64">
        <v>0</v>
      </c>
      <c r="K39" s="64">
        <v>0</v>
      </c>
      <c r="L39" s="64">
        <v>0</v>
      </c>
      <c r="M39" s="67">
        <f t="shared" si="1"/>
        <v>0</v>
      </c>
    </row>
    <row r="40" spans="1:13" s="10" customFormat="1" ht="12.75" thickBot="1" thickTop="1">
      <c r="A40" s="62" t="s">
        <v>53</v>
      </c>
      <c r="B40" s="52">
        <v>2273</v>
      </c>
      <c r="C40" s="52">
        <v>180</v>
      </c>
      <c r="D40" s="64">
        <v>0</v>
      </c>
      <c r="E40" s="65">
        <v>0</v>
      </c>
      <c r="F40" s="64">
        <v>0</v>
      </c>
      <c r="G40" s="66"/>
      <c r="H40" s="66"/>
      <c r="I40" s="66"/>
      <c r="J40" s="64">
        <v>0</v>
      </c>
      <c r="K40" s="64">
        <v>0</v>
      </c>
      <c r="L40" s="64">
        <v>0</v>
      </c>
      <c r="M40" s="67">
        <f t="shared" si="1"/>
        <v>0</v>
      </c>
    </row>
    <row r="41" spans="1:13" s="10" customFormat="1" ht="12.75" thickBot="1" thickTop="1">
      <c r="A41" s="62" t="s">
        <v>54</v>
      </c>
      <c r="B41" s="52">
        <v>2274</v>
      </c>
      <c r="C41" s="52">
        <v>190</v>
      </c>
      <c r="D41" s="64">
        <v>0</v>
      </c>
      <c r="E41" s="65">
        <v>0</v>
      </c>
      <c r="F41" s="64">
        <v>0</v>
      </c>
      <c r="G41" s="66"/>
      <c r="H41" s="66"/>
      <c r="I41" s="66"/>
      <c r="J41" s="64">
        <v>0</v>
      </c>
      <c r="K41" s="64">
        <v>0</v>
      </c>
      <c r="L41" s="64">
        <v>0</v>
      </c>
      <c r="M41" s="67">
        <f t="shared" si="1"/>
        <v>0</v>
      </c>
    </row>
    <row r="42" spans="1:13" s="10" customFormat="1" ht="12.75" thickBot="1" thickTop="1">
      <c r="A42" s="62" t="s">
        <v>55</v>
      </c>
      <c r="B42" s="52">
        <v>2275</v>
      </c>
      <c r="C42" s="52">
        <v>200</v>
      </c>
      <c r="D42" s="64">
        <v>0</v>
      </c>
      <c r="E42" s="65">
        <v>0</v>
      </c>
      <c r="F42" s="64">
        <v>0</v>
      </c>
      <c r="G42" s="66"/>
      <c r="H42" s="66"/>
      <c r="I42" s="66"/>
      <c r="J42" s="64">
        <v>0</v>
      </c>
      <c r="K42" s="64">
        <v>0</v>
      </c>
      <c r="L42" s="64">
        <v>0</v>
      </c>
      <c r="M42" s="67">
        <f t="shared" si="1"/>
        <v>0</v>
      </c>
    </row>
    <row r="43" spans="1:13" s="10" customFormat="1" ht="12.75" thickBot="1" thickTop="1">
      <c r="A43" s="62" t="s">
        <v>56</v>
      </c>
      <c r="B43" s="52">
        <v>2276</v>
      </c>
      <c r="C43" s="52">
        <v>210</v>
      </c>
      <c r="D43" s="64">
        <v>0</v>
      </c>
      <c r="E43" s="65">
        <v>0</v>
      </c>
      <c r="F43" s="64">
        <v>0</v>
      </c>
      <c r="G43" s="66"/>
      <c r="H43" s="66"/>
      <c r="I43" s="66"/>
      <c r="J43" s="64">
        <v>0</v>
      </c>
      <c r="K43" s="64">
        <v>0</v>
      </c>
      <c r="L43" s="64">
        <v>0</v>
      </c>
      <c r="M43" s="67">
        <f t="shared" si="1"/>
        <v>0</v>
      </c>
    </row>
    <row r="44" spans="1:13" s="10" customFormat="1" ht="13.5" customHeight="1" thickBot="1" thickTop="1">
      <c r="A44" s="68" t="s">
        <v>57</v>
      </c>
      <c r="B44" s="56">
        <v>2280</v>
      </c>
      <c r="C44" s="56">
        <v>220</v>
      </c>
      <c r="D44" s="58">
        <f>SUM(D45:D46)</f>
        <v>0</v>
      </c>
      <c r="E44" s="58">
        <v>0</v>
      </c>
      <c r="F44" s="58">
        <f>SUM(F45:F46)</f>
        <v>0</v>
      </c>
      <c r="G44" s="60"/>
      <c r="H44" s="60"/>
      <c r="I44" s="60"/>
      <c r="J44" s="58">
        <f>SUM(J45:J46)</f>
        <v>0</v>
      </c>
      <c r="K44" s="58">
        <f>SUM(K45:K46)</f>
        <v>0</v>
      </c>
      <c r="L44" s="58">
        <f>SUM(L45:L46)</f>
        <v>0</v>
      </c>
      <c r="M44" s="61">
        <f t="shared" si="1"/>
        <v>0</v>
      </c>
    </row>
    <row r="45" spans="1:13" s="10" customFormat="1" ht="12.75" customHeight="1" thickBot="1" thickTop="1">
      <c r="A45" s="72" t="s">
        <v>58</v>
      </c>
      <c r="B45" s="52">
        <v>2281</v>
      </c>
      <c r="C45" s="52">
        <v>230</v>
      </c>
      <c r="D45" s="64">
        <v>0</v>
      </c>
      <c r="E45" s="64">
        <v>0</v>
      </c>
      <c r="F45" s="64">
        <v>0</v>
      </c>
      <c r="G45" s="66"/>
      <c r="H45" s="66"/>
      <c r="I45" s="66"/>
      <c r="J45" s="64">
        <v>0</v>
      </c>
      <c r="K45" s="64">
        <v>0</v>
      </c>
      <c r="L45" s="64">
        <v>0</v>
      </c>
      <c r="M45" s="67">
        <f t="shared" si="1"/>
        <v>0</v>
      </c>
    </row>
    <row r="46" spans="1:13" s="10" customFormat="1" ht="12.75" customHeight="1" thickBot="1" thickTop="1">
      <c r="A46" s="73" t="s">
        <v>59</v>
      </c>
      <c r="B46" s="52">
        <v>2282</v>
      </c>
      <c r="C46" s="52">
        <v>240</v>
      </c>
      <c r="D46" s="64">
        <v>0</v>
      </c>
      <c r="E46" s="64">
        <v>0</v>
      </c>
      <c r="F46" s="64">
        <v>0</v>
      </c>
      <c r="G46" s="66"/>
      <c r="H46" s="66"/>
      <c r="I46" s="66"/>
      <c r="J46" s="64">
        <v>0</v>
      </c>
      <c r="K46" s="64">
        <v>0</v>
      </c>
      <c r="L46" s="64">
        <v>0</v>
      </c>
      <c r="M46" s="67">
        <f t="shared" si="1"/>
        <v>0</v>
      </c>
    </row>
    <row r="47" spans="1:13" s="10" customFormat="1" ht="12.75" thickBot="1" thickTop="1">
      <c r="A47" s="54" t="s">
        <v>60</v>
      </c>
      <c r="B47" s="49">
        <v>2400</v>
      </c>
      <c r="C47" s="49">
        <v>250</v>
      </c>
      <c r="D47" s="71">
        <f>SUM(D48:D49)</f>
        <v>0</v>
      </c>
      <c r="E47" s="71">
        <f>SUM(E48:E49)</f>
        <v>0</v>
      </c>
      <c r="F47" s="71">
        <f>SUM(F48:F49)</f>
        <v>0</v>
      </c>
      <c r="G47" s="53"/>
      <c r="H47" s="53"/>
      <c r="I47" s="53"/>
      <c r="J47" s="71">
        <f>SUM(J48:J49)</f>
        <v>0</v>
      </c>
      <c r="K47" s="71">
        <f>SUM(K48:K49)</f>
        <v>0</v>
      </c>
      <c r="L47" s="71">
        <f>SUM(L48:L49)</f>
        <v>0</v>
      </c>
      <c r="M47" s="51">
        <f t="shared" si="1"/>
        <v>0</v>
      </c>
    </row>
    <row r="48" spans="1:13" s="10" customFormat="1" ht="12.75" thickBot="1" thickTop="1">
      <c r="A48" s="74" t="s">
        <v>61</v>
      </c>
      <c r="B48" s="56">
        <v>2410</v>
      </c>
      <c r="C48" s="56">
        <v>260</v>
      </c>
      <c r="D48" s="59">
        <v>0</v>
      </c>
      <c r="E48" s="58">
        <v>0</v>
      </c>
      <c r="F48" s="59">
        <v>0</v>
      </c>
      <c r="G48" s="69"/>
      <c r="H48" s="69"/>
      <c r="I48" s="69"/>
      <c r="J48" s="59">
        <v>0</v>
      </c>
      <c r="K48" s="59">
        <v>0</v>
      </c>
      <c r="L48" s="59">
        <v>0</v>
      </c>
      <c r="M48" s="61">
        <f t="shared" si="1"/>
        <v>0</v>
      </c>
    </row>
    <row r="49" spans="1:13" s="10" customFormat="1" ht="12.75" thickBot="1" thickTop="1">
      <c r="A49" s="74" t="s">
        <v>62</v>
      </c>
      <c r="B49" s="56">
        <v>2420</v>
      </c>
      <c r="C49" s="56">
        <v>270</v>
      </c>
      <c r="D49" s="59">
        <v>0</v>
      </c>
      <c r="E49" s="58">
        <v>0</v>
      </c>
      <c r="F49" s="59">
        <v>0</v>
      </c>
      <c r="G49" s="69"/>
      <c r="H49" s="69"/>
      <c r="I49" s="69"/>
      <c r="J49" s="59">
        <v>0</v>
      </c>
      <c r="K49" s="59">
        <v>0</v>
      </c>
      <c r="L49" s="59">
        <v>0</v>
      </c>
      <c r="M49" s="61">
        <f t="shared" si="1"/>
        <v>0</v>
      </c>
    </row>
    <row r="50" spans="1:13" s="10" customFormat="1" ht="12" customHeight="1" thickBot="1" thickTop="1">
      <c r="A50" s="75" t="s">
        <v>63</v>
      </c>
      <c r="B50" s="49">
        <v>2600</v>
      </c>
      <c r="C50" s="49">
        <v>280</v>
      </c>
      <c r="D50" s="71">
        <f>SUM(D51:D53)</f>
        <v>0</v>
      </c>
      <c r="E50" s="71">
        <f>SUM(E51:E53)</f>
        <v>0</v>
      </c>
      <c r="F50" s="71">
        <f>SUM(F51:F53)</f>
        <v>0</v>
      </c>
      <c r="G50" s="53"/>
      <c r="H50" s="53"/>
      <c r="I50" s="53"/>
      <c r="J50" s="71">
        <f>SUM(J51:J53)</f>
        <v>0</v>
      </c>
      <c r="K50" s="71">
        <f>SUM(K51:K53)</f>
        <v>0</v>
      </c>
      <c r="L50" s="71">
        <f>SUM(L51:L53)</f>
        <v>0</v>
      </c>
      <c r="M50" s="51">
        <f t="shared" si="1"/>
        <v>0</v>
      </c>
    </row>
    <row r="51" spans="1:13" s="10" customFormat="1" ht="12.75" thickBot="1" thickTop="1">
      <c r="A51" s="68" t="s">
        <v>64</v>
      </c>
      <c r="B51" s="56">
        <v>2610</v>
      </c>
      <c r="C51" s="56">
        <v>290</v>
      </c>
      <c r="D51" s="76">
        <v>0</v>
      </c>
      <c r="E51" s="77">
        <v>0</v>
      </c>
      <c r="F51" s="76">
        <v>0</v>
      </c>
      <c r="G51" s="78"/>
      <c r="H51" s="78"/>
      <c r="I51" s="78"/>
      <c r="J51" s="76">
        <v>0</v>
      </c>
      <c r="K51" s="76">
        <v>0</v>
      </c>
      <c r="L51" s="76">
        <v>0</v>
      </c>
      <c r="M51" s="61">
        <f t="shared" si="1"/>
        <v>0</v>
      </c>
    </row>
    <row r="52" spans="1:13" s="10" customFormat="1" ht="12.75" thickBot="1" thickTop="1">
      <c r="A52" s="68" t="s">
        <v>65</v>
      </c>
      <c r="B52" s="56">
        <v>2620</v>
      </c>
      <c r="C52" s="56">
        <v>300</v>
      </c>
      <c r="D52" s="76">
        <v>0</v>
      </c>
      <c r="E52" s="77">
        <v>0</v>
      </c>
      <c r="F52" s="76">
        <v>0</v>
      </c>
      <c r="G52" s="78"/>
      <c r="H52" s="78"/>
      <c r="I52" s="78"/>
      <c r="J52" s="76">
        <v>0</v>
      </c>
      <c r="K52" s="76">
        <v>0</v>
      </c>
      <c r="L52" s="76">
        <v>0</v>
      </c>
      <c r="M52" s="61">
        <f t="shared" si="1"/>
        <v>0</v>
      </c>
    </row>
    <row r="53" spans="1:13" s="10" customFormat="1" ht="12.75" thickBot="1" thickTop="1">
      <c r="A53" s="74" t="s">
        <v>66</v>
      </c>
      <c r="B53" s="56">
        <v>2630</v>
      </c>
      <c r="C53" s="56">
        <v>310</v>
      </c>
      <c r="D53" s="76">
        <v>0</v>
      </c>
      <c r="E53" s="77">
        <v>0</v>
      </c>
      <c r="F53" s="76">
        <v>0</v>
      </c>
      <c r="G53" s="78"/>
      <c r="H53" s="78"/>
      <c r="I53" s="78"/>
      <c r="J53" s="76">
        <v>0</v>
      </c>
      <c r="K53" s="76">
        <v>0</v>
      </c>
      <c r="L53" s="76">
        <v>0</v>
      </c>
      <c r="M53" s="61">
        <f t="shared" si="1"/>
        <v>0</v>
      </c>
    </row>
    <row r="54" spans="1:13" s="10" customFormat="1" ht="12.75" thickBot="1" thickTop="1">
      <c r="A54" s="70" t="s">
        <v>67</v>
      </c>
      <c r="B54" s="49">
        <v>2700</v>
      </c>
      <c r="C54" s="49">
        <v>320</v>
      </c>
      <c r="D54" s="79">
        <f>SUM(D55:D57)</f>
        <v>0</v>
      </c>
      <c r="E54" s="80">
        <v>0</v>
      </c>
      <c r="F54" s="79">
        <f>SUM(F55:F57)</f>
        <v>0</v>
      </c>
      <c r="G54" s="81"/>
      <c r="H54" s="81"/>
      <c r="I54" s="81"/>
      <c r="J54" s="79">
        <f>SUM(J55:J57)</f>
        <v>0</v>
      </c>
      <c r="K54" s="79">
        <f>SUM(K55:K57)</f>
        <v>0</v>
      </c>
      <c r="L54" s="79">
        <f>SUM(L55:L57)</f>
        <v>0</v>
      </c>
      <c r="M54" s="51">
        <f t="shared" si="1"/>
        <v>0</v>
      </c>
    </row>
    <row r="55" spans="1:13" s="10" customFormat="1" ht="12.75" customHeight="1" thickBot="1" thickTop="1">
      <c r="A55" s="68" t="s">
        <v>68</v>
      </c>
      <c r="B55" s="56">
        <v>2710</v>
      </c>
      <c r="C55" s="56">
        <v>330</v>
      </c>
      <c r="D55" s="76">
        <v>0</v>
      </c>
      <c r="E55" s="77">
        <v>0</v>
      </c>
      <c r="F55" s="76">
        <v>0</v>
      </c>
      <c r="G55" s="78"/>
      <c r="H55" s="78"/>
      <c r="I55" s="78"/>
      <c r="J55" s="76">
        <v>0</v>
      </c>
      <c r="K55" s="76">
        <v>0</v>
      </c>
      <c r="L55" s="76">
        <v>0</v>
      </c>
      <c r="M55" s="61">
        <f aca="true" t="shared" si="4" ref="M55:M85">F55+J55-K55</f>
        <v>0</v>
      </c>
    </row>
    <row r="56" spans="1:13" s="10" customFormat="1" ht="12.75" thickBot="1" thickTop="1">
      <c r="A56" s="68" t="s">
        <v>69</v>
      </c>
      <c r="B56" s="56">
        <v>2720</v>
      </c>
      <c r="C56" s="56">
        <v>340</v>
      </c>
      <c r="D56" s="76">
        <v>0</v>
      </c>
      <c r="E56" s="77">
        <v>0</v>
      </c>
      <c r="F56" s="76">
        <v>0</v>
      </c>
      <c r="G56" s="78"/>
      <c r="H56" s="78"/>
      <c r="I56" s="78"/>
      <c r="J56" s="76">
        <v>0</v>
      </c>
      <c r="K56" s="76">
        <v>0</v>
      </c>
      <c r="L56" s="76">
        <v>0</v>
      </c>
      <c r="M56" s="61">
        <f t="shared" si="4"/>
        <v>0</v>
      </c>
    </row>
    <row r="57" spans="1:13" s="10" customFormat="1" ht="12.75" thickBot="1" thickTop="1">
      <c r="A57" s="68" t="s">
        <v>70</v>
      </c>
      <c r="B57" s="56">
        <v>2730</v>
      </c>
      <c r="C57" s="56">
        <v>350</v>
      </c>
      <c r="D57" s="76">
        <v>0</v>
      </c>
      <c r="E57" s="77">
        <v>0</v>
      </c>
      <c r="F57" s="76">
        <v>0</v>
      </c>
      <c r="G57" s="78"/>
      <c r="H57" s="78"/>
      <c r="I57" s="78"/>
      <c r="J57" s="76">
        <v>0</v>
      </c>
      <c r="K57" s="76">
        <v>0</v>
      </c>
      <c r="L57" s="76">
        <v>0</v>
      </c>
      <c r="M57" s="61">
        <f t="shared" si="4"/>
        <v>0</v>
      </c>
    </row>
    <row r="58" spans="1:13" s="10" customFormat="1" ht="12.75" thickBot="1" thickTop="1">
      <c r="A58" s="70" t="s">
        <v>71</v>
      </c>
      <c r="B58" s="49">
        <v>2800</v>
      </c>
      <c r="C58" s="49">
        <v>360</v>
      </c>
      <c r="D58" s="80">
        <v>0</v>
      </c>
      <c r="E58" s="79">
        <v>0</v>
      </c>
      <c r="F58" s="80">
        <v>0</v>
      </c>
      <c r="G58" s="82"/>
      <c r="H58" s="82"/>
      <c r="I58" s="82"/>
      <c r="J58" s="80">
        <v>0</v>
      </c>
      <c r="K58" s="80">
        <v>0</v>
      </c>
      <c r="L58" s="80">
        <v>0</v>
      </c>
      <c r="M58" s="51">
        <f t="shared" si="4"/>
        <v>0</v>
      </c>
    </row>
    <row r="59" spans="1:13" s="10" customFormat="1" ht="12.75" thickBot="1" thickTop="1">
      <c r="A59" s="49" t="s">
        <v>72</v>
      </c>
      <c r="B59" s="49">
        <v>3000</v>
      </c>
      <c r="C59" s="49">
        <v>370</v>
      </c>
      <c r="D59" s="79">
        <f>D60+D74</f>
        <v>0</v>
      </c>
      <c r="E59" s="79">
        <f>E60+E74</f>
        <v>0</v>
      </c>
      <c r="F59" s="79">
        <f>F60+F74</f>
        <v>0</v>
      </c>
      <c r="G59" s="81"/>
      <c r="H59" s="81"/>
      <c r="I59" s="81"/>
      <c r="J59" s="79">
        <f>J60+J74</f>
        <v>0</v>
      </c>
      <c r="K59" s="79">
        <f>K60+K74</f>
        <v>0</v>
      </c>
      <c r="L59" s="79">
        <f>L60+L74</f>
        <v>0</v>
      </c>
      <c r="M59" s="51">
        <f t="shared" si="4"/>
        <v>0</v>
      </c>
    </row>
    <row r="60" spans="1:13" s="10" customFormat="1" ht="12.75" thickBot="1" thickTop="1">
      <c r="A60" s="54" t="s">
        <v>73</v>
      </c>
      <c r="B60" s="49">
        <v>3100</v>
      </c>
      <c r="C60" s="49">
        <v>380</v>
      </c>
      <c r="D60" s="79">
        <f>D61+D62+D65+D68+D72+D73</f>
        <v>0</v>
      </c>
      <c r="E60" s="79">
        <f>E61+E62+E65+E68+E72+E73</f>
        <v>0</v>
      </c>
      <c r="F60" s="79">
        <f>F61+F62+F65+F68+F72+F73</f>
        <v>0</v>
      </c>
      <c r="G60" s="81"/>
      <c r="H60" s="81"/>
      <c r="I60" s="81"/>
      <c r="J60" s="79">
        <f>J61+J62+J65+J68+J72+J73</f>
        <v>0</v>
      </c>
      <c r="K60" s="79">
        <f>K61+K62+K65+K68+K72+K73</f>
        <v>0</v>
      </c>
      <c r="L60" s="79">
        <f>L61+L62+L65+L68+L72+L73</f>
        <v>0</v>
      </c>
      <c r="M60" s="51">
        <f t="shared" si="4"/>
        <v>0</v>
      </c>
    </row>
    <row r="61" spans="1:13" s="10" customFormat="1" ht="12.75" thickBot="1" thickTop="1">
      <c r="A61" s="68" t="s">
        <v>74</v>
      </c>
      <c r="B61" s="56">
        <v>3110</v>
      </c>
      <c r="C61" s="56">
        <v>390</v>
      </c>
      <c r="D61" s="76">
        <v>0</v>
      </c>
      <c r="E61" s="77">
        <v>0</v>
      </c>
      <c r="F61" s="76">
        <v>0</v>
      </c>
      <c r="G61" s="78"/>
      <c r="H61" s="78"/>
      <c r="I61" s="78"/>
      <c r="J61" s="76">
        <v>0</v>
      </c>
      <c r="K61" s="76">
        <v>0</v>
      </c>
      <c r="L61" s="76">
        <v>0</v>
      </c>
      <c r="M61" s="61">
        <f t="shared" si="4"/>
        <v>0</v>
      </c>
    </row>
    <row r="62" spans="1:13" s="10" customFormat="1" ht="12.75" thickBot="1" thickTop="1">
      <c r="A62" s="74" t="s">
        <v>75</v>
      </c>
      <c r="B62" s="56">
        <v>3120</v>
      </c>
      <c r="C62" s="56">
        <v>400</v>
      </c>
      <c r="D62" s="83">
        <f>SUM(D63:D64)</f>
        <v>0</v>
      </c>
      <c r="E62" s="83">
        <f>SUM(E63:E64)</f>
        <v>0</v>
      </c>
      <c r="F62" s="83">
        <f>SUM(F63:F64)</f>
        <v>0</v>
      </c>
      <c r="G62" s="84"/>
      <c r="H62" s="84"/>
      <c r="I62" s="84"/>
      <c r="J62" s="83">
        <f>SUM(J63:J64)</f>
        <v>0</v>
      </c>
      <c r="K62" s="83">
        <f>SUM(K63:K64)</f>
        <v>0</v>
      </c>
      <c r="L62" s="83">
        <f>SUM(L63:L64)</f>
        <v>0</v>
      </c>
      <c r="M62" s="61">
        <f t="shared" si="4"/>
        <v>0</v>
      </c>
    </row>
    <row r="63" spans="1:13" s="10" customFormat="1" ht="12.75" thickBot="1" thickTop="1">
      <c r="A63" s="62" t="s">
        <v>76</v>
      </c>
      <c r="B63" s="52">
        <v>3121</v>
      </c>
      <c r="C63" s="52">
        <v>410</v>
      </c>
      <c r="D63" s="85">
        <v>0</v>
      </c>
      <c r="E63" s="86">
        <v>0</v>
      </c>
      <c r="F63" s="85">
        <v>0</v>
      </c>
      <c r="G63" s="87"/>
      <c r="H63" s="87"/>
      <c r="I63" s="87"/>
      <c r="J63" s="85">
        <v>0</v>
      </c>
      <c r="K63" s="85">
        <v>0</v>
      </c>
      <c r="L63" s="85">
        <v>0</v>
      </c>
      <c r="M63" s="67">
        <f t="shared" si="4"/>
        <v>0</v>
      </c>
    </row>
    <row r="64" spans="1:13" s="10" customFormat="1" ht="12.75" thickBot="1" thickTop="1">
      <c r="A64" s="62" t="s">
        <v>77</v>
      </c>
      <c r="B64" s="52">
        <v>3122</v>
      </c>
      <c r="C64" s="52">
        <v>420</v>
      </c>
      <c r="D64" s="85">
        <v>0</v>
      </c>
      <c r="E64" s="86">
        <v>0</v>
      </c>
      <c r="F64" s="85">
        <v>0</v>
      </c>
      <c r="G64" s="87"/>
      <c r="H64" s="87"/>
      <c r="I64" s="87"/>
      <c r="J64" s="85">
        <v>0</v>
      </c>
      <c r="K64" s="85">
        <v>0</v>
      </c>
      <c r="L64" s="85">
        <v>0</v>
      </c>
      <c r="M64" s="67">
        <f t="shared" si="4"/>
        <v>0</v>
      </c>
    </row>
    <row r="65" spans="1:13" s="10" customFormat="1" ht="12.75" thickBot="1" thickTop="1">
      <c r="A65" s="55" t="s">
        <v>78</v>
      </c>
      <c r="B65" s="56">
        <v>3130</v>
      </c>
      <c r="C65" s="56">
        <v>430</v>
      </c>
      <c r="D65" s="77">
        <f>SUM(D66:D67)</f>
        <v>0</v>
      </c>
      <c r="E65" s="77">
        <f>SUM(E66:E67)</f>
        <v>0</v>
      </c>
      <c r="F65" s="77">
        <f>SUM(F66:F67)</f>
        <v>0</v>
      </c>
      <c r="G65" s="84"/>
      <c r="H65" s="84"/>
      <c r="I65" s="84"/>
      <c r="J65" s="77">
        <f>SUM(J66:J67)</f>
        <v>0</v>
      </c>
      <c r="K65" s="77">
        <f>SUM(K66:K67)</f>
        <v>0</v>
      </c>
      <c r="L65" s="77">
        <f>SUM(L66:L67)</f>
        <v>0</v>
      </c>
      <c r="M65" s="88">
        <f t="shared" si="4"/>
        <v>0</v>
      </c>
    </row>
    <row r="66" spans="1:13" s="10" customFormat="1" ht="12.75" thickBot="1" thickTop="1">
      <c r="A66" s="62" t="s">
        <v>79</v>
      </c>
      <c r="B66" s="52">
        <v>3131</v>
      </c>
      <c r="C66" s="52">
        <v>440</v>
      </c>
      <c r="D66" s="85">
        <v>0</v>
      </c>
      <c r="E66" s="86">
        <v>0</v>
      </c>
      <c r="F66" s="85">
        <v>0</v>
      </c>
      <c r="G66" s="87"/>
      <c r="H66" s="87"/>
      <c r="I66" s="87"/>
      <c r="J66" s="85">
        <v>0</v>
      </c>
      <c r="K66" s="85">
        <v>0</v>
      </c>
      <c r="L66" s="85">
        <v>0</v>
      </c>
      <c r="M66" s="67">
        <f t="shared" si="4"/>
        <v>0</v>
      </c>
    </row>
    <row r="67" spans="1:13" s="10" customFormat="1" ht="12.75" thickBot="1" thickTop="1">
      <c r="A67" s="62" t="s">
        <v>80</v>
      </c>
      <c r="B67" s="52">
        <v>3132</v>
      </c>
      <c r="C67" s="52">
        <v>450</v>
      </c>
      <c r="D67" s="85">
        <v>0</v>
      </c>
      <c r="E67" s="86">
        <v>0</v>
      </c>
      <c r="F67" s="85">
        <v>0</v>
      </c>
      <c r="G67" s="87"/>
      <c r="H67" s="87"/>
      <c r="I67" s="87"/>
      <c r="J67" s="85">
        <v>0</v>
      </c>
      <c r="K67" s="85">
        <v>0</v>
      </c>
      <c r="L67" s="85">
        <v>0</v>
      </c>
      <c r="M67" s="67">
        <f t="shared" si="4"/>
        <v>0</v>
      </c>
    </row>
    <row r="68" spans="1:13" s="10" customFormat="1" ht="12.75" thickBot="1" thickTop="1">
      <c r="A68" s="55" t="s">
        <v>81</v>
      </c>
      <c r="B68" s="56">
        <v>3140</v>
      </c>
      <c r="C68" s="56">
        <v>460</v>
      </c>
      <c r="D68" s="77">
        <f>SUM(D69:D71)</f>
        <v>0</v>
      </c>
      <c r="E68" s="77">
        <f>SUM(E69:E71)</f>
        <v>0</v>
      </c>
      <c r="F68" s="77">
        <f>SUM(F69:F71)</f>
        <v>0</v>
      </c>
      <c r="G68" s="84"/>
      <c r="H68" s="84"/>
      <c r="I68" s="84"/>
      <c r="J68" s="77">
        <f>SUM(J69:J71)</f>
        <v>0</v>
      </c>
      <c r="K68" s="77">
        <f>SUM(K69:K71)</f>
        <v>0</v>
      </c>
      <c r="L68" s="77">
        <f>SUM(L69:L71)</f>
        <v>0</v>
      </c>
      <c r="M68" s="88">
        <f t="shared" si="4"/>
        <v>0</v>
      </c>
    </row>
    <row r="69" spans="1:13" s="10" customFormat="1" ht="13.5" thickBot="1" thickTop="1">
      <c r="A69" s="89" t="s">
        <v>105</v>
      </c>
      <c r="B69" s="52">
        <v>3141</v>
      </c>
      <c r="C69" s="52">
        <v>470</v>
      </c>
      <c r="D69" s="85">
        <v>0</v>
      </c>
      <c r="E69" s="86">
        <v>0</v>
      </c>
      <c r="F69" s="85">
        <v>0</v>
      </c>
      <c r="G69" s="87"/>
      <c r="H69" s="87"/>
      <c r="I69" s="87"/>
      <c r="J69" s="85">
        <v>0</v>
      </c>
      <c r="K69" s="85">
        <v>0</v>
      </c>
      <c r="L69" s="85">
        <v>0</v>
      </c>
      <c r="M69" s="67">
        <f t="shared" si="4"/>
        <v>0</v>
      </c>
    </row>
    <row r="70" spans="1:13" s="10" customFormat="1" ht="13.5" thickBot="1" thickTop="1">
      <c r="A70" s="89" t="s">
        <v>106</v>
      </c>
      <c r="B70" s="52">
        <v>3142</v>
      </c>
      <c r="C70" s="52">
        <v>480</v>
      </c>
      <c r="D70" s="85">
        <v>0</v>
      </c>
      <c r="E70" s="86">
        <v>0</v>
      </c>
      <c r="F70" s="85">
        <v>0</v>
      </c>
      <c r="G70" s="87"/>
      <c r="H70" s="87"/>
      <c r="I70" s="87"/>
      <c r="J70" s="85">
        <v>0</v>
      </c>
      <c r="K70" s="85">
        <v>0</v>
      </c>
      <c r="L70" s="85">
        <v>0</v>
      </c>
      <c r="M70" s="67">
        <f t="shared" si="4"/>
        <v>0</v>
      </c>
    </row>
    <row r="71" spans="1:13" s="10" customFormat="1" ht="13.5" thickBot="1" thickTop="1">
      <c r="A71" s="89" t="s">
        <v>107</v>
      </c>
      <c r="B71" s="52">
        <v>3143</v>
      </c>
      <c r="C71" s="52">
        <v>490</v>
      </c>
      <c r="D71" s="85">
        <v>0</v>
      </c>
      <c r="E71" s="86">
        <v>0</v>
      </c>
      <c r="F71" s="85">
        <v>0</v>
      </c>
      <c r="G71" s="87"/>
      <c r="H71" s="87"/>
      <c r="I71" s="87"/>
      <c r="J71" s="85">
        <v>0</v>
      </c>
      <c r="K71" s="85">
        <v>0</v>
      </c>
      <c r="L71" s="85">
        <v>0</v>
      </c>
      <c r="M71" s="67">
        <f t="shared" si="4"/>
        <v>0</v>
      </c>
    </row>
    <row r="72" spans="1:13" s="10" customFormat="1" ht="12.75" thickBot="1" thickTop="1">
      <c r="A72" s="55" t="s">
        <v>82</v>
      </c>
      <c r="B72" s="56">
        <v>3150</v>
      </c>
      <c r="C72" s="56">
        <v>500</v>
      </c>
      <c r="D72" s="76">
        <v>0</v>
      </c>
      <c r="E72" s="77">
        <v>0</v>
      </c>
      <c r="F72" s="76">
        <v>0</v>
      </c>
      <c r="G72" s="78"/>
      <c r="H72" s="78"/>
      <c r="I72" s="78"/>
      <c r="J72" s="76">
        <v>0</v>
      </c>
      <c r="K72" s="76">
        <v>0</v>
      </c>
      <c r="L72" s="76">
        <v>0</v>
      </c>
      <c r="M72" s="88">
        <f t="shared" si="4"/>
        <v>0</v>
      </c>
    </row>
    <row r="73" spans="1:13" s="10" customFormat="1" ht="12.75" thickBot="1" thickTop="1">
      <c r="A73" s="55" t="s">
        <v>83</v>
      </c>
      <c r="B73" s="56">
        <v>3160</v>
      </c>
      <c r="C73" s="56">
        <v>510</v>
      </c>
      <c r="D73" s="76">
        <v>0</v>
      </c>
      <c r="E73" s="77">
        <v>0</v>
      </c>
      <c r="F73" s="76">
        <v>0</v>
      </c>
      <c r="G73" s="78"/>
      <c r="H73" s="78"/>
      <c r="I73" s="78"/>
      <c r="J73" s="76">
        <v>0</v>
      </c>
      <c r="K73" s="76">
        <v>0</v>
      </c>
      <c r="L73" s="76">
        <v>0</v>
      </c>
      <c r="M73" s="88">
        <f t="shared" si="4"/>
        <v>0</v>
      </c>
    </row>
    <row r="74" spans="1:13" s="10" customFormat="1" ht="12.75" thickBot="1" thickTop="1">
      <c r="A74" s="54" t="s">
        <v>84</v>
      </c>
      <c r="B74" s="49">
        <v>3200</v>
      </c>
      <c r="C74" s="49">
        <v>520</v>
      </c>
      <c r="D74" s="79">
        <f>SUM(D75:D78)</f>
        <v>0</v>
      </c>
      <c r="E74" s="79">
        <f>SUM(E75:E78)</f>
        <v>0</v>
      </c>
      <c r="F74" s="79">
        <f>SUM(F75:F78)</f>
        <v>0</v>
      </c>
      <c r="G74" s="81"/>
      <c r="H74" s="81"/>
      <c r="I74" s="81"/>
      <c r="J74" s="79">
        <f>SUM(J75:J78)</f>
        <v>0</v>
      </c>
      <c r="K74" s="79">
        <f>SUM(K75:K78)</f>
        <v>0</v>
      </c>
      <c r="L74" s="79">
        <f>SUM(L75:L78)</f>
        <v>0</v>
      </c>
      <c r="M74" s="51">
        <f t="shared" si="4"/>
        <v>0</v>
      </c>
    </row>
    <row r="75" spans="1:13" s="10" customFormat="1" ht="12.75" thickBot="1" thickTop="1">
      <c r="A75" s="68" t="s">
        <v>85</v>
      </c>
      <c r="B75" s="56">
        <v>3210</v>
      </c>
      <c r="C75" s="56">
        <v>530</v>
      </c>
      <c r="D75" s="90">
        <v>0</v>
      </c>
      <c r="E75" s="91">
        <v>0</v>
      </c>
      <c r="F75" s="90">
        <v>0</v>
      </c>
      <c r="G75" s="92"/>
      <c r="H75" s="92"/>
      <c r="I75" s="92"/>
      <c r="J75" s="90">
        <v>0</v>
      </c>
      <c r="K75" s="90">
        <v>0</v>
      </c>
      <c r="L75" s="90">
        <v>0</v>
      </c>
      <c r="M75" s="88">
        <f t="shared" si="4"/>
        <v>0</v>
      </c>
    </row>
    <row r="76" spans="1:13" s="10" customFormat="1" ht="12.75" thickBot="1" thickTop="1">
      <c r="A76" s="68" t="s">
        <v>86</v>
      </c>
      <c r="B76" s="56">
        <v>3220</v>
      </c>
      <c r="C76" s="56">
        <v>540</v>
      </c>
      <c r="D76" s="90">
        <v>0</v>
      </c>
      <c r="E76" s="91">
        <v>0</v>
      </c>
      <c r="F76" s="90">
        <v>0</v>
      </c>
      <c r="G76" s="92"/>
      <c r="H76" s="92"/>
      <c r="I76" s="92"/>
      <c r="J76" s="90">
        <v>0</v>
      </c>
      <c r="K76" s="90">
        <v>0</v>
      </c>
      <c r="L76" s="90">
        <v>0</v>
      </c>
      <c r="M76" s="88">
        <f t="shared" si="4"/>
        <v>0</v>
      </c>
    </row>
    <row r="77" spans="1:13" s="10" customFormat="1" ht="12.75" thickBot="1" thickTop="1">
      <c r="A77" s="55" t="s">
        <v>87</v>
      </c>
      <c r="B77" s="56">
        <v>3230</v>
      </c>
      <c r="C77" s="56">
        <v>550</v>
      </c>
      <c r="D77" s="90">
        <v>0</v>
      </c>
      <c r="E77" s="91">
        <v>0</v>
      </c>
      <c r="F77" s="90">
        <v>0</v>
      </c>
      <c r="G77" s="92"/>
      <c r="H77" s="92"/>
      <c r="I77" s="92"/>
      <c r="J77" s="90">
        <v>0</v>
      </c>
      <c r="K77" s="90">
        <v>0</v>
      </c>
      <c r="L77" s="90">
        <v>0</v>
      </c>
      <c r="M77" s="88">
        <f t="shared" si="4"/>
        <v>0</v>
      </c>
    </row>
    <row r="78" spans="1:13" s="10" customFormat="1" ht="12.75" thickBot="1" thickTop="1">
      <c r="A78" s="68" t="s">
        <v>88</v>
      </c>
      <c r="B78" s="56">
        <v>3240</v>
      </c>
      <c r="C78" s="56">
        <v>560</v>
      </c>
      <c r="D78" s="76">
        <v>0</v>
      </c>
      <c r="E78" s="77">
        <v>0</v>
      </c>
      <c r="F78" s="76">
        <v>0</v>
      </c>
      <c r="G78" s="78"/>
      <c r="H78" s="78"/>
      <c r="I78" s="78"/>
      <c r="J78" s="76">
        <v>0</v>
      </c>
      <c r="K78" s="76">
        <v>0</v>
      </c>
      <c r="L78" s="76">
        <v>0</v>
      </c>
      <c r="M78" s="88">
        <f t="shared" si="4"/>
        <v>0</v>
      </c>
    </row>
    <row r="79" spans="1:13" s="10" customFormat="1" ht="12.75" thickBot="1" thickTop="1">
      <c r="A79" s="49" t="s">
        <v>89</v>
      </c>
      <c r="B79" s="49">
        <v>4100</v>
      </c>
      <c r="C79" s="49">
        <v>570</v>
      </c>
      <c r="D79" s="91">
        <f>SUM(D80)</f>
        <v>0</v>
      </c>
      <c r="E79" s="91">
        <f>SUM(E80)</f>
        <v>0</v>
      </c>
      <c r="F79" s="91">
        <f>SUM(F80)</f>
        <v>0</v>
      </c>
      <c r="G79" s="93"/>
      <c r="H79" s="93"/>
      <c r="I79" s="93"/>
      <c r="J79" s="91">
        <f>SUM(J80)</f>
        <v>0</v>
      </c>
      <c r="K79" s="91">
        <f>SUM(K80)</f>
        <v>0</v>
      </c>
      <c r="L79" s="91">
        <f>SUM(L80)</f>
        <v>0</v>
      </c>
      <c r="M79" s="51">
        <f t="shared" si="4"/>
        <v>0</v>
      </c>
    </row>
    <row r="80" spans="1:13" s="10" customFormat="1" ht="12.75" thickBot="1" thickTop="1">
      <c r="A80" s="55" t="s">
        <v>90</v>
      </c>
      <c r="B80" s="56">
        <v>4110</v>
      </c>
      <c r="C80" s="56">
        <v>580</v>
      </c>
      <c r="D80" s="77">
        <f>SUM(D81:D83)</f>
        <v>0</v>
      </c>
      <c r="E80" s="77">
        <f>SUM(E81:E83)</f>
        <v>0</v>
      </c>
      <c r="F80" s="77">
        <f>SUM(F81:F83)</f>
        <v>0</v>
      </c>
      <c r="G80" s="84"/>
      <c r="H80" s="84"/>
      <c r="I80" s="84"/>
      <c r="J80" s="77">
        <f>SUM(J81:J83)</f>
        <v>0</v>
      </c>
      <c r="K80" s="77">
        <f>SUM(K81:K83)</f>
        <v>0</v>
      </c>
      <c r="L80" s="77">
        <f>SUM(L81:L83)</f>
        <v>0</v>
      </c>
      <c r="M80" s="88">
        <f t="shared" si="4"/>
        <v>0</v>
      </c>
    </row>
    <row r="81" spans="1:13" s="10" customFormat="1" ht="12.75" thickBot="1" thickTop="1">
      <c r="A81" s="62" t="s">
        <v>91</v>
      </c>
      <c r="B81" s="52">
        <v>4111</v>
      </c>
      <c r="C81" s="52">
        <v>590</v>
      </c>
      <c r="D81" s="76">
        <v>0</v>
      </c>
      <c r="E81" s="77">
        <v>0</v>
      </c>
      <c r="F81" s="76">
        <v>0</v>
      </c>
      <c r="G81" s="78"/>
      <c r="H81" s="78"/>
      <c r="I81" s="78"/>
      <c r="J81" s="76">
        <v>0</v>
      </c>
      <c r="K81" s="76">
        <v>0</v>
      </c>
      <c r="L81" s="76">
        <v>0</v>
      </c>
      <c r="M81" s="67">
        <f t="shared" si="4"/>
        <v>0</v>
      </c>
    </row>
    <row r="82" spans="1:13" s="10" customFormat="1" ht="12.75" customHeight="1" thickBot="1" thickTop="1">
      <c r="A82" s="62" t="s">
        <v>92</v>
      </c>
      <c r="B82" s="52">
        <v>4112</v>
      </c>
      <c r="C82" s="52">
        <v>600</v>
      </c>
      <c r="D82" s="76">
        <v>0</v>
      </c>
      <c r="E82" s="77">
        <v>0</v>
      </c>
      <c r="F82" s="76">
        <v>0</v>
      </c>
      <c r="G82" s="78"/>
      <c r="H82" s="78"/>
      <c r="I82" s="78"/>
      <c r="J82" s="76">
        <v>0</v>
      </c>
      <c r="K82" s="76">
        <v>0</v>
      </c>
      <c r="L82" s="76">
        <v>0</v>
      </c>
      <c r="M82" s="67">
        <f t="shared" si="4"/>
        <v>0</v>
      </c>
    </row>
    <row r="83" spans="1:13" s="10" customFormat="1" ht="14.25" thickBot="1" thickTop="1">
      <c r="A83" s="94" t="s">
        <v>108</v>
      </c>
      <c r="B83" s="52">
        <v>4113</v>
      </c>
      <c r="C83" s="52">
        <v>610</v>
      </c>
      <c r="D83" s="85">
        <v>0</v>
      </c>
      <c r="E83" s="86">
        <v>0</v>
      </c>
      <c r="F83" s="85">
        <v>0</v>
      </c>
      <c r="G83" s="87"/>
      <c r="H83" s="87"/>
      <c r="I83" s="87"/>
      <c r="J83" s="85">
        <v>0</v>
      </c>
      <c r="K83" s="85">
        <v>0</v>
      </c>
      <c r="L83" s="85">
        <v>0</v>
      </c>
      <c r="M83" s="67">
        <f t="shared" si="4"/>
        <v>0</v>
      </c>
    </row>
    <row r="84" spans="1:13" s="10" customFormat="1" ht="12.75" thickBot="1" thickTop="1">
      <c r="A84" s="49" t="s">
        <v>93</v>
      </c>
      <c r="B84" s="49">
        <v>4200</v>
      </c>
      <c r="C84" s="49">
        <v>620</v>
      </c>
      <c r="D84" s="79">
        <f>D85</f>
        <v>0</v>
      </c>
      <c r="E84" s="79">
        <f>E85</f>
        <v>0</v>
      </c>
      <c r="F84" s="79">
        <f>F85</f>
        <v>0</v>
      </c>
      <c r="G84" s="81"/>
      <c r="H84" s="81"/>
      <c r="I84" s="81"/>
      <c r="J84" s="79">
        <f>J85</f>
        <v>0</v>
      </c>
      <c r="K84" s="79">
        <f>K85</f>
        <v>0</v>
      </c>
      <c r="L84" s="79">
        <f>L85</f>
        <v>0</v>
      </c>
      <c r="M84" s="51">
        <f t="shared" si="4"/>
        <v>0</v>
      </c>
    </row>
    <row r="85" spans="1:13" s="10" customFormat="1" ht="12.75" thickBot="1" thickTop="1">
      <c r="A85" s="55" t="s">
        <v>94</v>
      </c>
      <c r="B85" s="56">
        <v>4210</v>
      </c>
      <c r="C85" s="56">
        <v>630</v>
      </c>
      <c r="D85" s="76">
        <v>0</v>
      </c>
      <c r="E85" s="77">
        <v>0</v>
      </c>
      <c r="F85" s="76">
        <v>0</v>
      </c>
      <c r="G85" s="78"/>
      <c r="H85" s="78"/>
      <c r="I85" s="78"/>
      <c r="J85" s="76">
        <v>0</v>
      </c>
      <c r="K85" s="76">
        <v>0</v>
      </c>
      <c r="L85" s="76">
        <v>0</v>
      </c>
      <c r="M85" s="88">
        <f t="shared" si="4"/>
        <v>0</v>
      </c>
    </row>
    <row r="86" spans="1:13" s="10" customFormat="1" ht="12.75" thickBot="1" thickTop="1">
      <c r="A86" s="62" t="s">
        <v>95</v>
      </c>
      <c r="B86" s="52">
        <v>5000</v>
      </c>
      <c r="C86" s="52">
        <v>640</v>
      </c>
      <c r="D86" s="85" t="s">
        <v>96</v>
      </c>
      <c r="E86" s="85">
        <v>100</v>
      </c>
      <c r="F86" s="95" t="s">
        <v>96</v>
      </c>
      <c r="G86" s="87"/>
      <c r="H86" s="87"/>
      <c r="I86" s="87"/>
      <c r="J86" s="95" t="s">
        <v>96</v>
      </c>
      <c r="K86" s="95" t="s">
        <v>96</v>
      </c>
      <c r="L86" s="95" t="s">
        <v>96</v>
      </c>
      <c r="M86" s="67" t="s">
        <v>96</v>
      </c>
    </row>
    <row r="87" spans="1:13" s="10" customFormat="1" ht="12.75" thickBot="1" thickTop="1">
      <c r="A87" s="62" t="s">
        <v>97</v>
      </c>
      <c r="B87" s="52">
        <v>9000</v>
      </c>
      <c r="C87" s="52">
        <v>650</v>
      </c>
      <c r="D87" s="85">
        <v>0</v>
      </c>
      <c r="E87" s="86">
        <v>0</v>
      </c>
      <c r="F87" s="85">
        <v>0</v>
      </c>
      <c r="G87" s="87"/>
      <c r="H87" s="87"/>
      <c r="I87" s="87"/>
      <c r="J87" s="85">
        <v>0</v>
      </c>
      <c r="K87" s="85">
        <v>0</v>
      </c>
      <c r="L87" s="85">
        <v>0</v>
      </c>
      <c r="M87" s="67">
        <f>F87+J87-K87</f>
        <v>0</v>
      </c>
    </row>
    <row r="88" spans="1:13" s="10" customFormat="1" ht="12" hidden="1" thickTop="1">
      <c r="A88" s="96"/>
      <c r="B88" s="97"/>
      <c r="C88" s="97">
        <v>650</v>
      </c>
      <c r="D88" s="98"/>
      <c r="E88" s="99"/>
      <c r="F88" s="98"/>
      <c r="G88" s="100"/>
      <c r="H88" s="100"/>
      <c r="I88" s="100"/>
      <c r="J88" s="98"/>
      <c r="K88" s="98"/>
      <c r="L88" s="98"/>
      <c r="M88" s="101"/>
    </row>
    <row r="89" spans="1:13" s="10" customFormat="1" ht="11.25" hidden="1">
      <c r="A89" s="102"/>
      <c r="B89" s="103"/>
      <c r="C89" s="103"/>
      <c r="D89" s="104"/>
      <c r="E89" s="105"/>
      <c r="F89" s="104"/>
      <c r="G89" s="106"/>
      <c r="H89" s="106"/>
      <c r="I89" s="106"/>
      <c r="J89" s="104"/>
      <c r="K89" s="104"/>
      <c r="L89" s="104"/>
      <c r="M89" s="107"/>
    </row>
    <row r="90" spans="1:13" s="10" customFormat="1" ht="11.25" hidden="1">
      <c r="A90" s="102"/>
      <c r="B90" s="103"/>
      <c r="C90" s="103"/>
      <c r="D90" s="104"/>
      <c r="E90" s="105"/>
      <c r="F90" s="104"/>
      <c r="G90" s="106"/>
      <c r="H90" s="106"/>
      <c r="I90" s="106"/>
      <c r="J90" s="104"/>
      <c r="K90" s="104"/>
      <c r="L90" s="104"/>
      <c r="M90" s="107"/>
    </row>
    <row r="91" spans="1:13" s="10" customFormat="1" ht="12.75" hidden="1">
      <c r="A91" s="108"/>
      <c r="B91" s="103"/>
      <c r="C91" s="103"/>
      <c r="D91" s="104"/>
      <c r="E91" s="109"/>
      <c r="F91" s="104"/>
      <c r="G91" s="106"/>
      <c r="H91" s="106"/>
      <c r="I91" s="106"/>
      <c r="J91" s="104"/>
      <c r="K91" s="104"/>
      <c r="L91" s="104"/>
      <c r="M91" s="107"/>
    </row>
    <row r="92" spans="1:13" s="10" customFormat="1" ht="11.25" hidden="1">
      <c r="A92" s="110"/>
      <c r="B92" s="111"/>
      <c r="C92" s="111"/>
      <c r="D92" s="112"/>
      <c r="E92" s="113"/>
      <c r="F92" s="112"/>
      <c r="G92" s="114"/>
      <c r="H92" s="114"/>
      <c r="I92" s="114"/>
      <c r="J92" s="112"/>
      <c r="K92" s="112"/>
      <c r="L92" s="112"/>
      <c r="M92" s="115"/>
    </row>
    <row r="93" spans="1:13" s="10" customFormat="1" ht="11.25" hidden="1">
      <c r="A93" s="102"/>
      <c r="B93" s="103"/>
      <c r="C93" s="103"/>
      <c r="D93" s="104"/>
      <c r="E93" s="105"/>
      <c r="F93" s="104"/>
      <c r="G93" s="106"/>
      <c r="H93" s="106"/>
      <c r="I93" s="106"/>
      <c r="J93" s="104"/>
      <c r="K93" s="104"/>
      <c r="L93" s="104"/>
      <c r="M93" s="107"/>
    </row>
    <row r="94" spans="1:13" s="10" customFormat="1" ht="11.25" hidden="1">
      <c r="A94" s="102"/>
      <c r="B94" s="103"/>
      <c r="C94" s="103"/>
      <c r="D94" s="104"/>
      <c r="E94" s="105"/>
      <c r="F94" s="104"/>
      <c r="G94" s="106"/>
      <c r="H94" s="106"/>
      <c r="I94" s="106"/>
      <c r="J94" s="104"/>
      <c r="K94" s="104"/>
      <c r="L94" s="104"/>
      <c r="M94" s="107"/>
    </row>
    <row r="95" spans="1:13" s="10" customFormat="1" ht="11.25" hidden="1">
      <c r="A95" s="102"/>
      <c r="B95" s="103"/>
      <c r="C95" s="103"/>
      <c r="D95" s="104"/>
      <c r="E95" s="105"/>
      <c r="F95" s="104"/>
      <c r="G95" s="106"/>
      <c r="H95" s="106"/>
      <c r="I95" s="106"/>
      <c r="J95" s="104"/>
      <c r="K95" s="104"/>
      <c r="L95" s="104"/>
      <c r="M95" s="107"/>
    </row>
    <row r="96" spans="1:13" s="10" customFormat="1" ht="12" hidden="1">
      <c r="A96" s="116"/>
      <c r="B96" s="117"/>
      <c r="C96" s="117"/>
      <c r="D96" s="118"/>
      <c r="E96" s="119"/>
      <c r="F96" s="118"/>
      <c r="G96" s="120"/>
      <c r="H96" s="120"/>
      <c r="I96" s="120"/>
      <c r="J96" s="118"/>
      <c r="K96" s="118"/>
      <c r="L96" s="118"/>
      <c r="M96" s="115"/>
    </row>
    <row r="97" spans="1:13" s="10" customFormat="1" ht="11.25" hidden="1">
      <c r="A97" s="110"/>
      <c r="B97" s="111"/>
      <c r="C97" s="111"/>
      <c r="D97" s="121"/>
      <c r="E97" s="122"/>
      <c r="F97" s="121"/>
      <c r="G97" s="123"/>
      <c r="H97" s="123"/>
      <c r="I97" s="123"/>
      <c r="J97" s="121"/>
      <c r="K97" s="121"/>
      <c r="L97" s="121"/>
      <c r="M97" s="124"/>
    </row>
    <row r="98" spans="1:13" s="10" customFormat="1" ht="11.25" hidden="1">
      <c r="A98" s="110"/>
      <c r="B98" s="111"/>
      <c r="C98" s="111"/>
      <c r="D98" s="121"/>
      <c r="E98" s="122"/>
      <c r="F98" s="121"/>
      <c r="G98" s="123"/>
      <c r="H98" s="123"/>
      <c r="I98" s="123"/>
      <c r="J98" s="121"/>
      <c r="K98" s="121"/>
      <c r="L98" s="121"/>
      <c r="M98" s="124"/>
    </row>
    <row r="99" spans="1:13" s="10" customFormat="1" ht="11.25" hidden="1">
      <c r="A99" s="125"/>
      <c r="B99" s="126"/>
      <c r="C99" s="103"/>
      <c r="D99" s="105"/>
      <c r="E99" s="127"/>
      <c r="F99" s="128"/>
      <c r="G99" s="129"/>
      <c r="H99" s="129"/>
      <c r="I99" s="129"/>
      <c r="J99" s="128"/>
      <c r="K99" s="128"/>
      <c r="L99" s="128"/>
      <c r="M99" s="130"/>
    </row>
    <row r="100" spans="1:5" ht="14.25" customHeight="1" thickTop="1">
      <c r="A100" s="16" t="s">
        <v>109</v>
      </c>
      <c r="D100" s="131"/>
      <c r="E100" s="131"/>
    </row>
    <row r="101" spans="1:12" s="1" customFormat="1" ht="12.75" customHeight="1">
      <c r="A101" s="133" t="str">
        <f>'[1]ЗАПОЛНИТЬ'!F30</f>
        <v>Керівник </v>
      </c>
      <c r="C101" s="133"/>
      <c r="D101" s="134"/>
      <c r="E101" s="134"/>
      <c r="F101" s="133"/>
      <c r="G101" s="135"/>
      <c r="H101" s="135"/>
      <c r="I101" s="135"/>
      <c r="J101" s="136" t="str">
        <f>'[1]ЗАПОЛНИТЬ'!F26</f>
        <v>Р. Т. Монастирський</v>
      </c>
      <c r="K101" s="136"/>
      <c r="L101" s="136"/>
    </row>
    <row r="102" spans="2:11" s="1" customFormat="1" ht="12.75" customHeight="1">
      <c r="B102" s="133"/>
      <c r="C102" s="133"/>
      <c r="D102" s="137" t="s">
        <v>98</v>
      </c>
      <c r="E102" s="137"/>
      <c r="F102" s="133"/>
      <c r="G102" s="135"/>
      <c r="H102" s="135"/>
      <c r="I102" s="135"/>
      <c r="J102" s="138" t="s">
        <v>99</v>
      </c>
      <c r="K102" s="138"/>
    </row>
    <row r="103" spans="1:12" s="1" customFormat="1" ht="12" customHeight="1">
      <c r="A103" s="133" t="str">
        <f>'[1]ЗАПОЛНИТЬ'!F31</f>
        <v>Старший інспектор</v>
      </c>
      <c r="C103" s="133"/>
      <c r="D103" s="139"/>
      <c r="E103" s="139"/>
      <c r="F103" s="133"/>
      <c r="G103" s="135"/>
      <c r="H103" s="135"/>
      <c r="I103" s="135"/>
      <c r="J103" s="136" t="str">
        <f>'[1]ЗАПОЛНИТЬ'!F28</f>
        <v>Н. Б. Рожак</v>
      </c>
      <c r="K103" s="136"/>
      <c r="L103" s="136"/>
    </row>
    <row r="104" spans="1:12" s="1" customFormat="1" ht="12" customHeight="1">
      <c r="A104" s="140" t="str">
        <f>'[1]ЗАПОЛНИТЬ'!C19</f>
        <v>"11"квітня 2019 року</v>
      </c>
      <c r="C104" s="133"/>
      <c r="D104" s="137" t="s">
        <v>98</v>
      </c>
      <c r="E104" s="137"/>
      <c r="G104" s="2"/>
      <c r="H104" s="2"/>
      <c r="I104" s="2"/>
      <c r="J104" s="138" t="s">
        <v>99</v>
      </c>
      <c r="K104" s="138"/>
      <c r="L104" s="141"/>
    </row>
    <row r="105" spans="1:9" s="1" customFormat="1" ht="15">
      <c r="A105" s="10"/>
      <c r="G105" s="2"/>
      <c r="H105" s="2"/>
      <c r="I105" s="2"/>
    </row>
    <row r="107" ht="15">
      <c r="A107" s="142"/>
    </row>
  </sheetData>
  <sheetProtection formatColumns="0" formatRows="0"/>
  <mergeCells count="35">
    <mergeCell ref="J1:M3"/>
    <mergeCell ref="F19:F21"/>
    <mergeCell ref="E19:E21"/>
    <mergeCell ref="E13:M13"/>
    <mergeCell ref="K19:K21"/>
    <mergeCell ref="A4:M4"/>
    <mergeCell ref="A15:C15"/>
    <mergeCell ref="M19:M21"/>
    <mergeCell ref="E14:M14"/>
    <mergeCell ref="B11:J11"/>
    <mergeCell ref="B10:J10"/>
    <mergeCell ref="D19:D21"/>
    <mergeCell ref="A14:C14"/>
    <mergeCell ref="E12:K12"/>
    <mergeCell ref="A12:C12"/>
    <mergeCell ref="A13:C13"/>
    <mergeCell ref="G19:I20"/>
    <mergeCell ref="A5:F5"/>
    <mergeCell ref="A6:M6"/>
    <mergeCell ref="A18:O18"/>
    <mergeCell ref="C19:C21"/>
    <mergeCell ref="E15:M15"/>
    <mergeCell ref="L19:L21"/>
    <mergeCell ref="B19:B21"/>
    <mergeCell ref="J19:J21"/>
    <mergeCell ref="A19:A21"/>
    <mergeCell ref="B9:J9"/>
    <mergeCell ref="D104:E104"/>
    <mergeCell ref="J104:K104"/>
    <mergeCell ref="J102:K102"/>
    <mergeCell ref="D101:E101"/>
    <mergeCell ref="D103:E103"/>
    <mergeCell ref="J101:L101"/>
    <mergeCell ref="D102:E102"/>
    <mergeCell ref="J103:L10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2019-04-08T11:52:04Z</dcterms:created>
  <dcterms:modified xsi:type="dcterms:W3CDTF">2019-04-08T11:52:54Z</dcterms:modified>
  <cp:category/>
  <cp:version/>
  <cp:contentType/>
  <cp:contentStatus/>
</cp:coreProperties>
</file>